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halova\Documents\Dokumenty\Rozbory hospodaření\Rozbory hospodaření za rok 2022\Rozbory hosp. ke zveřejnění\"/>
    </mc:Choice>
  </mc:AlternateContent>
  <bookViews>
    <workbookView xWindow="0" yWindow="0" windowWidth="21943" windowHeight="8914" tabRatio="599"/>
  </bookViews>
  <sheets>
    <sheet name="Doplň. ukaz. 6_2022" sheetId="4" r:id="rId1"/>
    <sheet name="Město_příjmy" sheetId="2" r:id="rId2"/>
    <sheet name="Město_výdaje " sheetId="3" r:id="rId3"/>
    <sheet name="§6409 5901_Rezerva 2022_OEK" sheetId="5" r:id="rId4"/>
    <sheet name="Položka 8115 - Financování" sheetId="6" r:id="rId5"/>
    <sheet name="Městské muzeum" sheetId="7" r:id="rId6"/>
    <sheet name="Městská knihovna" sheetId="8" r:id="rId7"/>
    <sheet name="PO Tereza" sheetId="9" r:id="rId8"/>
    <sheet name="Domov seniorů" sheetId="10" r:id="rId9"/>
    <sheet name="MŠ Břetislavova" sheetId="11" r:id="rId10"/>
    <sheet name="MŠ Hřbitovní" sheetId="12" r:id="rId11"/>
    <sheet name="MŠ Na Valtické" sheetId="13" r:id="rId12"/>
    <sheet name="MŠ U Splavu" sheetId="14" r:id="rId13"/>
    <sheet name="MŠ Okružní" sheetId="15" r:id="rId14"/>
    <sheet name="MŠ Osvobození" sheetId="16" r:id="rId15"/>
    <sheet name="ZŠ Komenského" sheetId="17" r:id="rId16"/>
    <sheet name="ZŠ a MŠ Kp. Nálepky" sheetId="18" r:id="rId17"/>
    <sheet name="ZŠ a MŠ Kupkova" sheetId="19" r:id="rId18"/>
    <sheet name="ZŠ Na Valtické" sheetId="20" r:id="rId19"/>
    <sheet name="ZŠ Slovácká" sheetId="21" r:id="rId20"/>
    <sheet name="ZŠ Jana Noháče" sheetId="22" r:id="rId21"/>
    <sheet name="ZUŠ Křížkovského" sheetId="23" r:id="rId22"/>
  </sheets>
  <calcPr calcId="152511"/>
  <fileRecoveryPr autoRecover="0"/>
</workbook>
</file>

<file path=xl/calcChain.xml><?xml version="1.0" encoding="utf-8"?>
<calcChain xmlns="http://schemas.openxmlformats.org/spreadsheetml/2006/main">
  <c r="C46" i="23" l="1"/>
  <c r="C47" i="23" s="1"/>
  <c r="O45" i="23"/>
  <c r="I45" i="23"/>
  <c r="H45" i="23"/>
  <c r="F45" i="23"/>
  <c r="O43" i="23"/>
  <c r="O46" i="23" s="1"/>
  <c r="O47" i="23" s="1"/>
  <c r="N43" i="23"/>
  <c r="N45" i="23" s="1"/>
  <c r="M43" i="23"/>
  <c r="M45" i="23" s="1"/>
  <c r="I43" i="23"/>
  <c r="I46" i="23" s="1"/>
  <c r="I47" i="23" s="1"/>
  <c r="H43" i="23"/>
  <c r="H46" i="23" s="1"/>
  <c r="H47" i="23" s="1"/>
  <c r="F43" i="23"/>
  <c r="F46" i="23" s="1"/>
  <c r="E43" i="23"/>
  <c r="E45" i="23" s="1"/>
  <c r="D43" i="23"/>
  <c r="D45" i="23" s="1"/>
  <c r="C43" i="23"/>
  <c r="C45" i="23" s="1"/>
  <c r="G42" i="23"/>
  <c r="J42" i="23" s="1"/>
  <c r="K42" i="23" s="1"/>
  <c r="G41" i="23"/>
  <c r="J41" i="23" s="1"/>
  <c r="K41" i="23" s="1"/>
  <c r="G40" i="23"/>
  <c r="J40" i="23" s="1"/>
  <c r="K40" i="23" s="1"/>
  <c r="G39" i="23"/>
  <c r="J39" i="23" s="1"/>
  <c r="K39" i="23" s="1"/>
  <c r="G38" i="23"/>
  <c r="G43" i="23" s="1"/>
  <c r="O37" i="23"/>
  <c r="N37" i="23"/>
  <c r="M37" i="23"/>
  <c r="I37" i="23"/>
  <c r="H37" i="23"/>
  <c r="F37" i="23"/>
  <c r="E37" i="23"/>
  <c r="D37" i="23"/>
  <c r="C37" i="23"/>
  <c r="G36" i="23"/>
  <c r="J36" i="23" s="1"/>
  <c r="K36" i="23" s="1"/>
  <c r="G35" i="23"/>
  <c r="J35" i="23" s="1"/>
  <c r="K35" i="23" s="1"/>
  <c r="G34" i="23"/>
  <c r="J34" i="23" s="1"/>
  <c r="K34" i="23" s="1"/>
  <c r="G33" i="23"/>
  <c r="J33" i="23" s="1"/>
  <c r="K33" i="23" s="1"/>
  <c r="J32" i="23"/>
  <c r="K32" i="23" s="1"/>
  <c r="G32" i="23"/>
  <c r="J31" i="23"/>
  <c r="K31" i="23" s="1"/>
  <c r="G31" i="23"/>
  <c r="G30" i="23"/>
  <c r="J30" i="23" s="1"/>
  <c r="K30" i="23" s="1"/>
  <c r="G29" i="23"/>
  <c r="J29" i="23" s="1"/>
  <c r="K29" i="23" s="1"/>
  <c r="G28" i="23"/>
  <c r="J28" i="23" s="1"/>
  <c r="K28" i="23" s="1"/>
  <c r="G27" i="23"/>
  <c r="J27" i="23" s="1"/>
  <c r="K27" i="23" s="1"/>
  <c r="G26" i="23"/>
  <c r="J26" i="23" s="1"/>
  <c r="K26" i="23" s="1"/>
  <c r="G25" i="23"/>
  <c r="J25" i="23" s="1"/>
  <c r="K25" i="23" s="1"/>
  <c r="J24" i="23"/>
  <c r="K24" i="23" s="1"/>
  <c r="G24" i="23"/>
  <c r="G23" i="23"/>
  <c r="G22" i="23"/>
  <c r="G21" i="23"/>
  <c r="G20" i="23"/>
  <c r="G19" i="23"/>
  <c r="O18" i="23"/>
  <c r="N18" i="23"/>
  <c r="M18" i="23"/>
  <c r="I18" i="23"/>
  <c r="H18" i="23"/>
  <c r="F18" i="23"/>
  <c r="C18" i="23"/>
  <c r="G17" i="23"/>
  <c r="G16" i="23"/>
  <c r="G15" i="23"/>
  <c r="G14" i="23"/>
  <c r="G13" i="23"/>
  <c r="G18" i="23" s="1"/>
  <c r="G12" i="23"/>
  <c r="G11" i="23"/>
  <c r="G45" i="23" l="1"/>
  <c r="J45" i="23" s="1"/>
  <c r="K45" i="23" s="1"/>
  <c r="J43" i="23"/>
  <c r="K43" i="23" s="1"/>
  <c r="F47" i="23"/>
  <c r="D46" i="23"/>
  <c r="D47" i="23" s="1"/>
  <c r="J38" i="23"/>
  <c r="K38" i="23" s="1"/>
  <c r="E46" i="23"/>
  <c r="E47" i="23" s="1"/>
  <c r="N46" i="23"/>
  <c r="N47" i="23" s="1"/>
  <c r="G37" i="23"/>
  <c r="G46" i="23" s="1"/>
  <c r="M46" i="23"/>
  <c r="M47" i="23" s="1"/>
  <c r="G47" i="23" l="1"/>
  <c r="J47" i="23" s="1"/>
  <c r="K47" i="23" s="1"/>
  <c r="J46" i="23"/>
  <c r="K46" i="23" s="1"/>
  <c r="J37" i="23"/>
  <c r="K37" i="23" s="1"/>
  <c r="M43" i="22" l="1"/>
  <c r="D43" i="22"/>
  <c r="C43" i="22"/>
  <c r="O41" i="22"/>
  <c r="O44" i="22" s="1"/>
  <c r="O45" i="22" s="1"/>
  <c r="N41" i="22"/>
  <c r="N44" i="22" s="1"/>
  <c r="N45" i="22" s="1"/>
  <c r="M41" i="22"/>
  <c r="M44" i="22" s="1"/>
  <c r="M45" i="22" s="1"/>
  <c r="H41" i="22"/>
  <c r="H43" i="22" s="1"/>
  <c r="F41" i="22"/>
  <c r="F44" i="22" s="1"/>
  <c r="E41" i="22"/>
  <c r="E44" i="22" s="1"/>
  <c r="E45" i="22" s="1"/>
  <c r="D41" i="22"/>
  <c r="D44" i="22" s="1"/>
  <c r="D45" i="22" s="1"/>
  <c r="C41" i="22"/>
  <c r="C44" i="22" s="1"/>
  <c r="C45" i="22" s="1"/>
  <c r="I40" i="22"/>
  <c r="G40" i="22"/>
  <c r="J40" i="22" s="1"/>
  <c r="K40" i="22" s="1"/>
  <c r="J39" i="22"/>
  <c r="K39" i="22" s="1"/>
  <c r="I39" i="22"/>
  <c r="G39" i="22"/>
  <c r="I38" i="22"/>
  <c r="G38" i="22"/>
  <c r="J38" i="22" s="1"/>
  <c r="K38" i="22" s="1"/>
  <c r="J37" i="22"/>
  <c r="K37" i="22" s="1"/>
  <c r="I37" i="22"/>
  <c r="G37" i="22"/>
  <c r="I36" i="22"/>
  <c r="I41" i="22" s="1"/>
  <c r="G36" i="22"/>
  <c r="J36" i="22" s="1"/>
  <c r="K36" i="22" s="1"/>
  <c r="O35" i="22"/>
  <c r="N35" i="22"/>
  <c r="M35" i="22"/>
  <c r="H35" i="22"/>
  <c r="F35" i="22"/>
  <c r="E35" i="22"/>
  <c r="D35" i="22"/>
  <c r="C35" i="22"/>
  <c r="I34" i="22"/>
  <c r="G34" i="22"/>
  <c r="J34" i="22" s="1"/>
  <c r="K34" i="22" s="1"/>
  <c r="J33" i="22"/>
  <c r="K33" i="22" s="1"/>
  <c r="I33" i="22"/>
  <c r="G33" i="22"/>
  <c r="I32" i="22"/>
  <c r="G32" i="22"/>
  <c r="J32" i="22" s="1"/>
  <c r="K32" i="22" s="1"/>
  <c r="J31" i="22"/>
  <c r="K31" i="22" s="1"/>
  <c r="I31" i="22"/>
  <c r="G31" i="22"/>
  <c r="I30" i="22"/>
  <c r="G30" i="22"/>
  <c r="J30" i="22" s="1"/>
  <c r="K30" i="22" s="1"/>
  <c r="J29" i="22"/>
  <c r="K29" i="22" s="1"/>
  <c r="I29" i="22"/>
  <c r="G29" i="22"/>
  <c r="I28" i="22"/>
  <c r="G28" i="22"/>
  <c r="J28" i="22" s="1"/>
  <c r="K28" i="22" s="1"/>
  <c r="J27" i="22"/>
  <c r="K27" i="22" s="1"/>
  <c r="I27" i="22"/>
  <c r="G27" i="22"/>
  <c r="I26" i="22"/>
  <c r="I35" i="22" s="1"/>
  <c r="G26" i="22"/>
  <c r="J26" i="22" s="1"/>
  <c r="K26" i="22" s="1"/>
  <c r="J25" i="22"/>
  <c r="K25" i="22" s="1"/>
  <c r="I25" i="22"/>
  <c r="G25" i="22"/>
  <c r="I24" i="22"/>
  <c r="G24" i="22"/>
  <c r="J24" i="22" s="1"/>
  <c r="K24" i="22" s="1"/>
  <c r="J23" i="22"/>
  <c r="K23" i="22" s="1"/>
  <c r="I23" i="22"/>
  <c r="G23" i="22"/>
  <c r="I22" i="22"/>
  <c r="G22" i="22"/>
  <c r="J22" i="22" s="1"/>
  <c r="K22" i="22" s="1"/>
  <c r="I21" i="22"/>
  <c r="H21" i="22"/>
  <c r="G21" i="22"/>
  <c r="I20" i="22"/>
  <c r="H20" i="22"/>
  <c r="G20" i="22"/>
  <c r="I19" i="22"/>
  <c r="H19" i="22"/>
  <c r="G19" i="22"/>
  <c r="I18" i="22"/>
  <c r="H18" i="22"/>
  <c r="G18" i="22"/>
  <c r="I17" i="22"/>
  <c r="H17" i="22"/>
  <c r="G17" i="22"/>
  <c r="O16" i="22"/>
  <c r="N16" i="22"/>
  <c r="M16" i="22"/>
  <c r="F16" i="22"/>
  <c r="C16" i="22"/>
  <c r="I15" i="22"/>
  <c r="H15" i="22"/>
  <c r="G15" i="22"/>
  <c r="I14" i="22"/>
  <c r="H14" i="22"/>
  <c r="G14" i="22"/>
  <c r="I13" i="22"/>
  <c r="H13" i="22"/>
  <c r="G13" i="22"/>
  <c r="I12" i="22"/>
  <c r="H12" i="22"/>
  <c r="G12" i="22"/>
  <c r="I11" i="22"/>
  <c r="I16" i="22" s="1"/>
  <c r="H11" i="22"/>
  <c r="H16" i="22" s="1"/>
  <c r="G11" i="22"/>
  <c r="G16" i="22" s="1"/>
  <c r="I10" i="22"/>
  <c r="H10" i="22"/>
  <c r="G10" i="22"/>
  <c r="I9" i="22"/>
  <c r="H9" i="22"/>
  <c r="G9" i="22"/>
  <c r="F45" i="22" l="1"/>
  <c r="I44" i="22"/>
  <c r="I45" i="22" s="1"/>
  <c r="I43" i="22"/>
  <c r="G35" i="22"/>
  <c r="G41" i="22"/>
  <c r="H44" i="22"/>
  <c r="H45" i="22" s="1"/>
  <c r="E43" i="22"/>
  <c r="N43" i="22"/>
  <c r="J35" i="22"/>
  <c r="K35" i="22" s="1"/>
  <c r="F43" i="22"/>
  <c r="O43" i="22"/>
  <c r="G43" i="22" l="1"/>
  <c r="J43" i="22" s="1"/>
  <c r="K43" i="22" s="1"/>
  <c r="G44" i="22"/>
  <c r="J41" i="22"/>
  <c r="K41" i="22" s="1"/>
  <c r="G45" i="22" l="1"/>
  <c r="J45" i="22" s="1"/>
  <c r="K45" i="22" s="1"/>
  <c r="J44" i="22"/>
  <c r="K44" i="22" s="1"/>
  <c r="O45" i="21" l="1"/>
  <c r="N45" i="21"/>
  <c r="F45" i="21"/>
  <c r="E45" i="21"/>
  <c r="O43" i="21"/>
  <c r="O46" i="21" s="1"/>
  <c r="O47" i="21" s="1"/>
  <c r="N43" i="21"/>
  <c r="N46" i="21" s="1"/>
  <c r="N47" i="21" s="1"/>
  <c r="M43" i="21"/>
  <c r="M45" i="21" s="1"/>
  <c r="I43" i="21"/>
  <c r="I45" i="21" s="1"/>
  <c r="H43" i="21"/>
  <c r="H46" i="21" s="1"/>
  <c r="H47" i="21" s="1"/>
  <c r="F43" i="21"/>
  <c r="F46" i="21" s="1"/>
  <c r="E43" i="21"/>
  <c r="E46" i="21" s="1"/>
  <c r="E47" i="21" s="1"/>
  <c r="D43" i="21"/>
  <c r="D45" i="21" s="1"/>
  <c r="C43" i="21"/>
  <c r="C45" i="21" s="1"/>
  <c r="J42" i="21"/>
  <c r="K42" i="21" s="1"/>
  <c r="G42" i="21"/>
  <c r="G41" i="21"/>
  <c r="J41" i="21" s="1"/>
  <c r="K41" i="21" s="1"/>
  <c r="G40" i="21"/>
  <c r="J40" i="21" s="1"/>
  <c r="K40" i="21" s="1"/>
  <c r="G39" i="21"/>
  <c r="J39" i="21" s="1"/>
  <c r="K39" i="21" s="1"/>
  <c r="J38" i="21"/>
  <c r="K38" i="21" s="1"/>
  <c r="G38" i="21"/>
  <c r="O37" i="21"/>
  <c r="N37" i="21"/>
  <c r="M37" i="21"/>
  <c r="I37" i="21"/>
  <c r="H37" i="21"/>
  <c r="F37" i="21"/>
  <c r="E37" i="21"/>
  <c r="D37" i="21"/>
  <c r="C37" i="21"/>
  <c r="G36" i="21"/>
  <c r="J36" i="21" s="1"/>
  <c r="K36" i="21" s="1"/>
  <c r="G35" i="21"/>
  <c r="J35" i="21" s="1"/>
  <c r="K35" i="21" s="1"/>
  <c r="G34" i="21"/>
  <c r="J34" i="21" s="1"/>
  <c r="K34" i="21" s="1"/>
  <c r="J33" i="21"/>
  <c r="K33" i="21" s="1"/>
  <c r="G33" i="21"/>
  <c r="G32" i="21"/>
  <c r="J32" i="21" s="1"/>
  <c r="K32" i="21" s="1"/>
  <c r="J31" i="21"/>
  <c r="K31" i="21" s="1"/>
  <c r="G31" i="21"/>
  <c r="G30" i="21"/>
  <c r="J30" i="21" s="1"/>
  <c r="K30" i="21" s="1"/>
  <c r="J29" i="21"/>
  <c r="K29" i="21" s="1"/>
  <c r="G29" i="21"/>
  <c r="G28" i="21"/>
  <c r="J28" i="21" s="1"/>
  <c r="K28" i="21" s="1"/>
  <c r="G27" i="21"/>
  <c r="G37" i="21" s="1"/>
  <c r="G26" i="21"/>
  <c r="J26" i="21" s="1"/>
  <c r="K26" i="21" s="1"/>
  <c r="J25" i="21"/>
  <c r="K25" i="21" s="1"/>
  <c r="G25" i="21"/>
  <c r="G24" i="21"/>
  <c r="J24" i="21" s="1"/>
  <c r="K24" i="21" s="1"/>
  <c r="G23" i="21"/>
  <c r="G22" i="21"/>
  <c r="G21" i="21"/>
  <c r="G20" i="21"/>
  <c r="G19" i="21"/>
  <c r="O18" i="21"/>
  <c r="N18" i="21"/>
  <c r="M18" i="21"/>
  <c r="I18" i="21"/>
  <c r="H18" i="21"/>
  <c r="F18" i="21"/>
  <c r="C18" i="21"/>
  <c r="G17" i="21"/>
  <c r="G16" i="21"/>
  <c r="G15" i="21"/>
  <c r="G14" i="21"/>
  <c r="G13" i="21"/>
  <c r="G18" i="21" s="1"/>
  <c r="G12" i="21"/>
  <c r="G11" i="21"/>
  <c r="F47" i="21" l="1"/>
  <c r="J37" i="21"/>
  <c r="K37" i="21" s="1"/>
  <c r="I46" i="21"/>
  <c r="I47" i="21" s="1"/>
  <c r="J27" i="21"/>
  <c r="K27" i="21" s="1"/>
  <c r="C46" i="21"/>
  <c r="C47" i="21" s="1"/>
  <c r="H45" i="21"/>
  <c r="D46" i="21"/>
  <c r="D47" i="21" s="1"/>
  <c r="M46" i="21"/>
  <c r="M47" i="21" s="1"/>
  <c r="G43" i="21"/>
  <c r="G46" i="21" l="1"/>
  <c r="J43" i="21"/>
  <c r="K43" i="21" s="1"/>
  <c r="G45" i="21"/>
  <c r="J45" i="21" s="1"/>
  <c r="K45" i="21" s="1"/>
  <c r="G47" i="21" l="1"/>
  <c r="J47" i="21" s="1"/>
  <c r="K47" i="21" s="1"/>
  <c r="J46" i="21"/>
  <c r="K46" i="21" s="1"/>
  <c r="C46" i="20" l="1"/>
  <c r="C47" i="20" s="1"/>
  <c r="O45" i="20"/>
  <c r="H45" i="20"/>
  <c r="F45" i="20"/>
  <c r="C45" i="20"/>
  <c r="H44" i="20"/>
  <c r="J44" i="20" s="1"/>
  <c r="K44" i="20" s="1"/>
  <c r="O43" i="20"/>
  <c r="O46" i="20" s="1"/>
  <c r="O47" i="20" s="1"/>
  <c r="N43" i="20"/>
  <c r="N45" i="20" s="1"/>
  <c r="M43" i="20"/>
  <c r="M45" i="20" s="1"/>
  <c r="I43" i="20"/>
  <c r="I46" i="20" s="1"/>
  <c r="I47" i="20" s="1"/>
  <c r="H43" i="20"/>
  <c r="H46" i="20" s="1"/>
  <c r="H47" i="20" s="1"/>
  <c r="F43" i="20"/>
  <c r="F46" i="20" s="1"/>
  <c r="E43" i="20"/>
  <c r="E45" i="20" s="1"/>
  <c r="D43" i="20"/>
  <c r="D45" i="20" s="1"/>
  <c r="C43" i="20"/>
  <c r="J42" i="20"/>
  <c r="K42" i="20" s="1"/>
  <c r="G42" i="20"/>
  <c r="G41" i="20"/>
  <c r="J41" i="20" s="1"/>
  <c r="K41" i="20" s="1"/>
  <c r="G40" i="20"/>
  <c r="J40" i="20" s="1"/>
  <c r="K40" i="20" s="1"/>
  <c r="G39" i="20"/>
  <c r="J39" i="20" s="1"/>
  <c r="K39" i="20" s="1"/>
  <c r="J38" i="20"/>
  <c r="K38" i="20" s="1"/>
  <c r="G38" i="20"/>
  <c r="O37" i="20"/>
  <c r="N37" i="20"/>
  <c r="M37" i="20"/>
  <c r="M46" i="20" s="1"/>
  <c r="M47" i="20" s="1"/>
  <c r="I37" i="20"/>
  <c r="H37" i="20"/>
  <c r="F37" i="20"/>
  <c r="E37" i="20"/>
  <c r="D37" i="20"/>
  <c r="D46" i="20" s="1"/>
  <c r="D47" i="20" s="1"/>
  <c r="C37" i="20"/>
  <c r="G36" i="20"/>
  <c r="J36" i="20" s="1"/>
  <c r="K36" i="20" s="1"/>
  <c r="G35" i="20"/>
  <c r="J35" i="20" s="1"/>
  <c r="K35" i="20" s="1"/>
  <c r="G34" i="20"/>
  <c r="J34" i="20" s="1"/>
  <c r="K34" i="20" s="1"/>
  <c r="J33" i="20"/>
  <c r="K33" i="20" s="1"/>
  <c r="G33" i="20"/>
  <c r="G32" i="20"/>
  <c r="J32" i="20" s="1"/>
  <c r="K32" i="20" s="1"/>
  <c r="G31" i="20"/>
  <c r="J31" i="20" s="1"/>
  <c r="K31" i="20" s="1"/>
  <c r="G30" i="20"/>
  <c r="J30" i="20" s="1"/>
  <c r="K30" i="20" s="1"/>
  <c r="J29" i="20"/>
  <c r="K29" i="20" s="1"/>
  <c r="G29" i="20"/>
  <c r="G28" i="20"/>
  <c r="J28" i="20" s="1"/>
  <c r="K28" i="20" s="1"/>
  <c r="G27" i="20"/>
  <c r="G37" i="20" s="1"/>
  <c r="J37" i="20" s="1"/>
  <c r="K37" i="20" s="1"/>
  <c r="G26" i="20"/>
  <c r="J26" i="20" s="1"/>
  <c r="K26" i="20" s="1"/>
  <c r="J25" i="20"/>
  <c r="K25" i="20" s="1"/>
  <c r="G25" i="20"/>
  <c r="G24" i="20"/>
  <c r="J24" i="20" s="1"/>
  <c r="K24" i="20" s="1"/>
  <c r="G23" i="20"/>
  <c r="G22" i="20"/>
  <c r="G21" i="20"/>
  <c r="G20" i="20"/>
  <c r="G19" i="20"/>
  <c r="O18" i="20"/>
  <c r="N18" i="20"/>
  <c r="M18" i="20"/>
  <c r="I18" i="20"/>
  <c r="H18" i="20"/>
  <c r="G18" i="20"/>
  <c r="F18" i="20"/>
  <c r="C18" i="20"/>
  <c r="G17" i="20"/>
  <c r="G16" i="20"/>
  <c r="G15" i="20"/>
  <c r="G14" i="20"/>
  <c r="G13" i="20"/>
  <c r="G12" i="20"/>
  <c r="G11" i="20"/>
  <c r="F47" i="20" l="1"/>
  <c r="G43" i="20"/>
  <c r="I45" i="20"/>
  <c r="E46" i="20"/>
  <c r="E47" i="20" s="1"/>
  <c r="N46" i="20"/>
  <c r="N47" i="20" s="1"/>
  <c r="J43" i="20"/>
  <c r="K43" i="20" s="1"/>
  <c r="J27" i="20"/>
  <c r="K27" i="20" s="1"/>
  <c r="G46" i="20" l="1"/>
  <c r="G45" i="20"/>
  <c r="J45" i="20" s="1"/>
  <c r="K45" i="20" s="1"/>
  <c r="G47" i="20" l="1"/>
  <c r="J47" i="20" s="1"/>
  <c r="K47" i="20" s="1"/>
  <c r="J46" i="20"/>
  <c r="K46" i="20" s="1"/>
  <c r="O45" i="19" l="1"/>
  <c r="N45" i="19"/>
  <c r="F45" i="19"/>
  <c r="E45" i="19"/>
  <c r="O43" i="19"/>
  <c r="O46" i="19" s="1"/>
  <c r="O47" i="19" s="1"/>
  <c r="N43" i="19"/>
  <c r="N46" i="19" s="1"/>
  <c r="N47" i="19" s="1"/>
  <c r="M43" i="19"/>
  <c r="M45" i="19" s="1"/>
  <c r="I43" i="19"/>
  <c r="I45" i="19" s="1"/>
  <c r="H43" i="19"/>
  <c r="H46" i="19" s="1"/>
  <c r="H47" i="19" s="1"/>
  <c r="F43" i="19"/>
  <c r="F46" i="19" s="1"/>
  <c r="E43" i="19"/>
  <c r="E46" i="19" s="1"/>
  <c r="D43" i="19"/>
  <c r="D45" i="19" s="1"/>
  <c r="C43" i="19"/>
  <c r="C45" i="19" s="1"/>
  <c r="J42" i="19"/>
  <c r="K42" i="19" s="1"/>
  <c r="G42" i="19"/>
  <c r="G41" i="19"/>
  <c r="J41" i="19" s="1"/>
  <c r="K41" i="19" s="1"/>
  <c r="K40" i="19"/>
  <c r="G40" i="19"/>
  <c r="J40" i="19" s="1"/>
  <c r="G39" i="19"/>
  <c r="J39" i="19" s="1"/>
  <c r="K39" i="19" s="1"/>
  <c r="K38" i="19"/>
  <c r="G38" i="19"/>
  <c r="G43" i="19" s="1"/>
  <c r="O37" i="19"/>
  <c r="N37" i="19"/>
  <c r="M37" i="19"/>
  <c r="I37" i="19"/>
  <c r="H37" i="19"/>
  <c r="F37" i="19"/>
  <c r="E37" i="19"/>
  <c r="D37" i="19"/>
  <c r="C37" i="19"/>
  <c r="G36" i="19"/>
  <c r="J36" i="19" s="1"/>
  <c r="K36" i="19" s="1"/>
  <c r="G35" i="19"/>
  <c r="J35" i="19" s="1"/>
  <c r="K35" i="19" s="1"/>
  <c r="K34" i="19"/>
  <c r="J34" i="19"/>
  <c r="G34" i="19"/>
  <c r="G33" i="19"/>
  <c r="J33" i="19" s="1"/>
  <c r="K33" i="19" s="1"/>
  <c r="G32" i="19"/>
  <c r="J32" i="19" s="1"/>
  <c r="K32" i="19" s="1"/>
  <c r="G31" i="19"/>
  <c r="J31" i="19" s="1"/>
  <c r="K31" i="19" s="1"/>
  <c r="G30" i="19"/>
  <c r="J30" i="19" s="1"/>
  <c r="K30" i="19" s="1"/>
  <c r="K29" i="19"/>
  <c r="J29" i="19"/>
  <c r="G29" i="19"/>
  <c r="G28" i="19"/>
  <c r="J28" i="19" s="1"/>
  <c r="K28" i="19" s="1"/>
  <c r="G27" i="19"/>
  <c r="J27" i="19" s="1"/>
  <c r="K27" i="19" s="1"/>
  <c r="K26" i="19"/>
  <c r="J26" i="19"/>
  <c r="G26" i="19"/>
  <c r="G25" i="19"/>
  <c r="J25" i="19" s="1"/>
  <c r="K25" i="19" s="1"/>
  <c r="G24" i="19"/>
  <c r="J24" i="19" s="1"/>
  <c r="K24" i="19" s="1"/>
  <c r="G23" i="19"/>
  <c r="G22" i="19"/>
  <c r="G21" i="19"/>
  <c r="G20" i="19"/>
  <c r="G19" i="19"/>
  <c r="O18" i="19"/>
  <c r="N18" i="19"/>
  <c r="M18" i="19"/>
  <c r="I18" i="19"/>
  <c r="H18" i="19"/>
  <c r="F18" i="19"/>
  <c r="C18" i="19"/>
  <c r="G17" i="19"/>
  <c r="G16" i="19"/>
  <c r="G15" i="19"/>
  <c r="G18" i="19" s="1"/>
  <c r="G14" i="19"/>
  <c r="G13" i="19"/>
  <c r="G12" i="19"/>
  <c r="G11" i="19"/>
  <c r="G45" i="19" l="1"/>
  <c r="J45" i="19" s="1"/>
  <c r="K45" i="19" s="1"/>
  <c r="G46" i="19"/>
  <c r="G47" i="19" s="1"/>
  <c r="J43" i="19"/>
  <c r="K43" i="19" s="1"/>
  <c r="E47" i="19"/>
  <c r="K46" i="19"/>
  <c r="F47" i="19"/>
  <c r="I46" i="19"/>
  <c r="I47" i="19" s="1"/>
  <c r="H45" i="19"/>
  <c r="D46" i="19"/>
  <c r="D47" i="19" s="1"/>
  <c r="M46" i="19"/>
  <c r="M47" i="19" s="1"/>
  <c r="C46" i="19"/>
  <c r="C47" i="19" s="1"/>
  <c r="G37" i="19"/>
  <c r="J37" i="19" s="1"/>
  <c r="K37" i="19" s="1"/>
  <c r="J38" i="19"/>
  <c r="J46" i="19" l="1"/>
  <c r="J47" i="19"/>
  <c r="K47" i="19" s="1"/>
  <c r="M46" i="18" l="1"/>
  <c r="M47" i="18" s="1"/>
  <c r="D46" i="18"/>
  <c r="D47" i="18" s="1"/>
  <c r="O45" i="18"/>
  <c r="H45" i="18"/>
  <c r="F45" i="18"/>
  <c r="H44" i="18"/>
  <c r="J44" i="18" s="1"/>
  <c r="K44" i="18" s="1"/>
  <c r="O43" i="18"/>
  <c r="N43" i="18"/>
  <c r="N45" i="18" s="1"/>
  <c r="M43" i="18"/>
  <c r="M45" i="18" s="1"/>
  <c r="I43" i="18"/>
  <c r="I46" i="18" s="1"/>
  <c r="I47" i="18" s="1"/>
  <c r="H43" i="18"/>
  <c r="H46" i="18" s="1"/>
  <c r="H47" i="18" s="1"/>
  <c r="G43" i="18"/>
  <c r="F43" i="18"/>
  <c r="J43" i="18" s="1"/>
  <c r="K43" i="18" s="1"/>
  <c r="E43" i="18"/>
  <c r="E45" i="18" s="1"/>
  <c r="D43" i="18"/>
  <c r="D45" i="18" s="1"/>
  <c r="C43" i="18"/>
  <c r="C45" i="18" s="1"/>
  <c r="J42" i="18"/>
  <c r="K42" i="18" s="1"/>
  <c r="G42" i="18"/>
  <c r="G41" i="18"/>
  <c r="J41" i="18" s="1"/>
  <c r="K41" i="18" s="1"/>
  <c r="G40" i="18"/>
  <c r="J40" i="18" s="1"/>
  <c r="K40" i="18" s="1"/>
  <c r="G39" i="18"/>
  <c r="J39" i="18" s="1"/>
  <c r="K39" i="18" s="1"/>
  <c r="J38" i="18"/>
  <c r="K38" i="18" s="1"/>
  <c r="G38" i="18"/>
  <c r="O37" i="18"/>
  <c r="O46" i="18" s="1"/>
  <c r="O47" i="18" s="1"/>
  <c r="N37" i="18"/>
  <c r="M37" i="18"/>
  <c r="I37" i="18"/>
  <c r="H37" i="18"/>
  <c r="F37" i="18"/>
  <c r="F46" i="18" s="1"/>
  <c r="E37" i="18"/>
  <c r="D37" i="18"/>
  <c r="C37" i="18"/>
  <c r="G36" i="18"/>
  <c r="J36" i="18" s="1"/>
  <c r="K36" i="18" s="1"/>
  <c r="J35" i="18"/>
  <c r="K35" i="18" s="1"/>
  <c r="G35" i="18"/>
  <c r="G34" i="18"/>
  <c r="J34" i="18" s="1"/>
  <c r="K34" i="18" s="1"/>
  <c r="J33" i="18"/>
  <c r="K33" i="18" s="1"/>
  <c r="G33" i="18"/>
  <c r="G32" i="18"/>
  <c r="J32" i="18" s="1"/>
  <c r="K32" i="18" s="1"/>
  <c r="J31" i="18"/>
  <c r="K31" i="18" s="1"/>
  <c r="G31" i="18"/>
  <c r="G30" i="18"/>
  <c r="J30" i="18" s="1"/>
  <c r="K30" i="18" s="1"/>
  <c r="J29" i="18"/>
  <c r="K29" i="18" s="1"/>
  <c r="G29" i="18"/>
  <c r="G28" i="18"/>
  <c r="J28" i="18" s="1"/>
  <c r="K28" i="18" s="1"/>
  <c r="J27" i="18"/>
  <c r="K27" i="18" s="1"/>
  <c r="G27" i="18"/>
  <c r="G37" i="18" s="1"/>
  <c r="J37" i="18" s="1"/>
  <c r="K37" i="18" s="1"/>
  <c r="G26" i="18"/>
  <c r="J26" i="18" s="1"/>
  <c r="K26" i="18" s="1"/>
  <c r="J25" i="18"/>
  <c r="K25" i="18" s="1"/>
  <c r="G25" i="18"/>
  <c r="G24" i="18"/>
  <c r="J24" i="18" s="1"/>
  <c r="K24" i="18" s="1"/>
  <c r="G23" i="18"/>
  <c r="G22" i="18"/>
  <c r="G21" i="18"/>
  <c r="G20" i="18"/>
  <c r="G19" i="18"/>
  <c r="O18" i="18"/>
  <c r="N18" i="18"/>
  <c r="M18" i="18"/>
  <c r="F18" i="18"/>
  <c r="C18" i="18"/>
  <c r="G17" i="18"/>
  <c r="G16" i="18"/>
  <c r="G15" i="18"/>
  <c r="G14" i="18"/>
  <c r="G13" i="18"/>
  <c r="G18" i="18" s="1"/>
  <c r="G12" i="18"/>
  <c r="G11" i="18"/>
  <c r="G46" i="18" l="1"/>
  <c r="G47" i="18" s="1"/>
  <c r="F47" i="18"/>
  <c r="G45" i="18"/>
  <c r="J45" i="18" s="1"/>
  <c r="K45" i="18" s="1"/>
  <c r="C46" i="18"/>
  <c r="C47" i="18" s="1"/>
  <c r="I45" i="18"/>
  <c r="E46" i="18"/>
  <c r="E47" i="18" s="1"/>
  <c r="N46" i="18"/>
  <c r="N47" i="18" s="1"/>
  <c r="J46" i="18" l="1"/>
  <c r="K46" i="18" s="1"/>
  <c r="J47" i="18"/>
  <c r="K47" i="18" s="1"/>
  <c r="M46" i="17" l="1"/>
  <c r="M47" i="17" s="1"/>
  <c r="D46" i="17"/>
  <c r="D47" i="17" s="1"/>
  <c r="I45" i="17"/>
  <c r="H45" i="17"/>
  <c r="H44" i="17"/>
  <c r="O43" i="17"/>
  <c r="O46" i="17" s="1"/>
  <c r="O47" i="17" s="1"/>
  <c r="N43" i="17"/>
  <c r="N45" i="17" s="1"/>
  <c r="M43" i="17"/>
  <c r="M45" i="17" s="1"/>
  <c r="I43" i="17"/>
  <c r="I46" i="17" s="1"/>
  <c r="I47" i="17" s="1"/>
  <c r="H43" i="17"/>
  <c r="H46" i="17" s="1"/>
  <c r="H47" i="17" s="1"/>
  <c r="F43" i="17"/>
  <c r="E43" i="17"/>
  <c r="E45" i="17" s="1"/>
  <c r="D43" i="17"/>
  <c r="D45" i="17" s="1"/>
  <c r="C43" i="17"/>
  <c r="C45" i="17" s="1"/>
  <c r="G42" i="17"/>
  <c r="J42" i="17" s="1"/>
  <c r="K42" i="17" s="1"/>
  <c r="G41" i="17"/>
  <c r="J41" i="17" s="1"/>
  <c r="K41" i="17" s="1"/>
  <c r="J40" i="17"/>
  <c r="K40" i="17" s="1"/>
  <c r="G40" i="17"/>
  <c r="J39" i="17"/>
  <c r="K39" i="17" s="1"/>
  <c r="G39" i="17"/>
  <c r="G43" i="17" s="1"/>
  <c r="J38" i="17"/>
  <c r="K38" i="17" s="1"/>
  <c r="G38" i="17"/>
  <c r="O37" i="17"/>
  <c r="N37" i="17"/>
  <c r="M37" i="17"/>
  <c r="I37" i="17"/>
  <c r="H37" i="17"/>
  <c r="F37" i="17"/>
  <c r="J37" i="17" s="1"/>
  <c r="K37" i="17" s="1"/>
  <c r="E37" i="17"/>
  <c r="D37" i="17"/>
  <c r="C37" i="17"/>
  <c r="G36" i="17"/>
  <c r="J36" i="17" s="1"/>
  <c r="K36" i="17" s="1"/>
  <c r="J35" i="17"/>
  <c r="K35" i="17" s="1"/>
  <c r="G35" i="17"/>
  <c r="J34" i="17"/>
  <c r="K34" i="17" s="1"/>
  <c r="G34" i="17"/>
  <c r="J33" i="17"/>
  <c r="K33" i="17" s="1"/>
  <c r="G33" i="17"/>
  <c r="G32" i="17"/>
  <c r="J32" i="17" s="1"/>
  <c r="K32" i="17" s="1"/>
  <c r="G31" i="17"/>
  <c r="J31" i="17" s="1"/>
  <c r="K31" i="17" s="1"/>
  <c r="G30" i="17"/>
  <c r="J30" i="17" s="1"/>
  <c r="K30" i="17" s="1"/>
  <c r="G29" i="17"/>
  <c r="J29" i="17" s="1"/>
  <c r="K29" i="17" s="1"/>
  <c r="G28" i="17"/>
  <c r="J28" i="17" s="1"/>
  <c r="K28" i="17" s="1"/>
  <c r="J27" i="17"/>
  <c r="K27" i="17" s="1"/>
  <c r="G27" i="17"/>
  <c r="G37" i="17" s="1"/>
  <c r="J26" i="17"/>
  <c r="K26" i="17" s="1"/>
  <c r="G26" i="17"/>
  <c r="J25" i="17"/>
  <c r="K25" i="17" s="1"/>
  <c r="G25" i="17"/>
  <c r="G24" i="17"/>
  <c r="J24" i="17" s="1"/>
  <c r="K24" i="17" s="1"/>
  <c r="G23" i="17"/>
  <c r="G22" i="17"/>
  <c r="G21" i="17"/>
  <c r="G20" i="17"/>
  <c r="G19" i="17"/>
  <c r="O18" i="17"/>
  <c r="N18" i="17"/>
  <c r="M18" i="17"/>
  <c r="I18" i="17"/>
  <c r="H18" i="17"/>
  <c r="G18" i="17"/>
  <c r="F18" i="17"/>
  <c r="C18" i="17"/>
  <c r="G17" i="17"/>
  <c r="G16" i="17"/>
  <c r="G15" i="17"/>
  <c r="G14" i="17"/>
  <c r="G13" i="17"/>
  <c r="G12" i="17"/>
  <c r="G11" i="17"/>
  <c r="J43" i="17" l="1"/>
  <c r="K43" i="17" s="1"/>
  <c r="G46" i="17"/>
  <c r="G47" i="17" s="1"/>
  <c r="G45" i="17"/>
  <c r="F45" i="17"/>
  <c r="J45" i="17" s="1"/>
  <c r="K45" i="17" s="1"/>
  <c r="O45" i="17"/>
  <c r="C46" i="17"/>
  <c r="C47" i="17" s="1"/>
  <c r="E46" i="17"/>
  <c r="E47" i="17" s="1"/>
  <c r="N46" i="17"/>
  <c r="N47" i="17" s="1"/>
  <c r="F46" i="17"/>
  <c r="F47" i="17" l="1"/>
  <c r="J47" i="17" s="1"/>
  <c r="K47" i="17" s="1"/>
  <c r="J46" i="17"/>
  <c r="K46" i="17" s="1"/>
  <c r="O45" i="16" l="1"/>
  <c r="N45" i="16"/>
  <c r="F45" i="16"/>
  <c r="E45" i="16"/>
  <c r="O43" i="16"/>
  <c r="O46" i="16" s="1"/>
  <c r="O47" i="16" s="1"/>
  <c r="N43" i="16"/>
  <c r="N46" i="16" s="1"/>
  <c r="N47" i="16" s="1"/>
  <c r="M43" i="16"/>
  <c r="M45" i="16" s="1"/>
  <c r="I43" i="16"/>
  <c r="I46" i="16" s="1"/>
  <c r="I47" i="16" s="1"/>
  <c r="F43" i="16"/>
  <c r="F46" i="16" s="1"/>
  <c r="E43" i="16"/>
  <c r="E46" i="16" s="1"/>
  <c r="E47" i="16" s="1"/>
  <c r="D43" i="16"/>
  <c r="D45" i="16" s="1"/>
  <c r="C43" i="16"/>
  <c r="C45" i="16" s="1"/>
  <c r="J42" i="16"/>
  <c r="K42" i="16" s="1"/>
  <c r="I42" i="16"/>
  <c r="G42" i="16"/>
  <c r="I41" i="16"/>
  <c r="G41" i="16"/>
  <c r="G43" i="16" s="1"/>
  <c r="J40" i="16"/>
  <c r="K40" i="16" s="1"/>
  <c r="I40" i="16"/>
  <c r="H40" i="16"/>
  <c r="G40" i="16"/>
  <c r="I39" i="16"/>
  <c r="G39" i="16"/>
  <c r="J39" i="16" s="1"/>
  <c r="K39" i="16" s="1"/>
  <c r="I38" i="16"/>
  <c r="H38" i="16"/>
  <c r="H43" i="16" s="1"/>
  <c r="G38" i="16"/>
  <c r="J38" i="16" s="1"/>
  <c r="K38" i="16" s="1"/>
  <c r="O37" i="16"/>
  <c r="N37" i="16"/>
  <c r="M37" i="16"/>
  <c r="F37" i="16"/>
  <c r="E37" i="16"/>
  <c r="D37" i="16"/>
  <c r="C37" i="16"/>
  <c r="C46" i="16" s="1"/>
  <c r="C47" i="16" s="1"/>
  <c r="J36" i="16"/>
  <c r="K36" i="16" s="1"/>
  <c r="I36" i="16"/>
  <c r="G36" i="16"/>
  <c r="I35" i="16"/>
  <c r="G35" i="16"/>
  <c r="J35" i="16" s="1"/>
  <c r="K35" i="16" s="1"/>
  <c r="J34" i="16"/>
  <c r="K34" i="16" s="1"/>
  <c r="I34" i="16"/>
  <c r="H34" i="16"/>
  <c r="G34" i="16"/>
  <c r="I33" i="16"/>
  <c r="J33" i="16" s="1"/>
  <c r="K33" i="16" s="1"/>
  <c r="G33" i="16"/>
  <c r="I32" i="16"/>
  <c r="J32" i="16" s="1"/>
  <c r="K32" i="16" s="1"/>
  <c r="G32" i="16"/>
  <c r="I31" i="16"/>
  <c r="J31" i="16" s="1"/>
  <c r="K31" i="16" s="1"/>
  <c r="G31" i="16"/>
  <c r="I30" i="16"/>
  <c r="J30" i="16" s="1"/>
  <c r="K30" i="16" s="1"/>
  <c r="G30" i="16"/>
  <c r="I29" i="16"/>
  <c r="I37" i="16" s="1"/>
  <c r="H29" i="16"/>
  <c r="H37" i="16" s="1"/>
  <c r="G29" i="16"/>
  <c r="J29" i="16" s="1"/>
  <c r="K29" i="16" s="1"/>
  <c r="I28" i="16"/>
  <c r="G28" i="16"/>
  <c r="J28" i="16" s="1"/>
  <c r="K28" i="16" s="1"/>
  <c r="J27" i="16"/>
  <c r="K27" i="16" s="1"/>
  <c r="I27" i="16"/>
  <c r="G27" i="16"/>
  <c r="G37" i="16" s="1"/>
  <c r="I26" i="16"/>
  <c r="G26" i="16"/>
  <c r="J26" i="16" s="1"/>
  <c r="K26" i="16" s="1"/>
  <c r="J25" i="16"/>
  <c r="K25" i="16" s="1"/>
  <c r="I25" i="16"/>
  <c r="H25" i="16"/>
  <c r="G25" i="16"/>
  <c r="I24" i="16"/>
  <c r="G24" i="16"/>
  <c r="J24" i="16" s="1"/>
  <c r="K24" i="16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O18" i="16"/>
  <c r="N18" i="16"/>
  <c r="M18" i="16"/>
  <c r="F18" i="16"/>
  <c r="C18" i="16"/>
  <c r="I17" i="16"/>
  <c r="H17" i="16"/>
  <c r="G17" i="16"/>
  <c r="I16" i="16"/>
  <c r="H16" i="16"/>
  <c r="G16" i="16"/>
  <c r="I15" i="16"/>
  <c r="H15" i="16"/>
  <c r="G15" i="16"/>
  <c r="I14" i="16"/>
  <c r="I18" i="16" s="1"/>
  <c r="H14" i="16"/>
  <c r="G14" i="16"/>
  <c r="I13" i="16"/>
  <c r="H13" i="16"/>
  <c r="H18" i="16" s="1"/>
  <c r="G13" i="16"/>
  <c r="G18" i="16" s="1"/>
  <c r="I12" i="16"/>
  <c r="H12" i="16"/>
  <c r="G12" i="16"/>
  <c r="I11" i="16"/>
  <c r="H11" i="16"/>
  <c r="G11" i="16"/>
  <c r="F47" i="16" l="1"/>
  <c r="J47" i="16" s="1"/>
  <c r="K47" i="16" s="1"/>
  <c r="J37" i="16"/>
  <c r="K37" i="16" s="1"/>
  <c r="H46" i="16"/>
  <c r="H47" i="16" s="1"/>
  <c r="H45" i="16"/>
  <c r="J43" i="16"/>
  <c r="K43" i="16" s="1"/>
  <c r="G46" i="16"/>
  <c r="G47" i="16" s="1"/>
  <c r="G45" i="16"/>
  <c r="J45" i="16" s="1"/>
  <c r="K45" i="16" s="1"/>
  <c r="D46" i="16"/>
  <c r="D47" i="16" s="1"/>
  <c r="M46" i="16"/>
  <c r="M47" i="16" s="1"/>
  <c r="J41" i="16"/>
  <c r="K41" i="16" s="1"/>
  <c r="I45" i="16"/>
  <c r="J46" i="16" l="1"/>
  <c r="K46" i="16" s="1"/>
  <c r="O45" i="15" l="1"/>
  <c r="F45" i="15"/>
  <c r="O43" i="15"/>
  <c r="O46" i="15" s="1"/>
  <c r="O47" i="15" s="1"/>
  <c r="N43" i="15"/>
  <c r="N45" i="15" s="1"/>
  <c r="M43" i="15"/>
  <c r="M45" i="15" s="1"/>
  <c r="I43" i="15"/>
  <c r="I46" i="15" s="1"/>
  <c r="I47" i="15" s="1"/>
  <c r="H43" i="15"/>
  <c r="H46" i="15" s="1"/>
  <c r="H47" i="15" s="1"/>
  <c r="F43" i="15"/>
  <c r="F46" i="15" s="1"/>
  <c r="E43" i="15"/>
  <c r="E45" i="15" s="1"/>
  <c r="D43" i="15"/>
  <c r="D45" i="15" s="1"/>
  <c r="C43" i="15"/>
  <c r="C45" i="15" s="1"/>
  <c r="J42" i="15"/>
  <c r="K42" i="15" s="1"/>
  <c r="G42" i="15"/>
  <c r="G41" i="15"/>
  <c r="J41" i="15" s="1"/>
  <c r="K41" i="15" s="1"/>
  <c r="G40" i="15"/>
  <c r="J40" i="15" s="1"/>
  <c r="K40" i="15" s="1"/>
  <c r="K39" i="15"/>
  <c r="J39" i="15"/>
  <c r="G39" i="15"/>
  <c r="J38" i="15"/>
  <c r="K38" i="15" s="1"/>
  <c r="G38" i="15"/>
  <c r="G43" i="15" s="1"/>
  <c r="O37" i="15"/>
  <c r="N37" i="15"/>
  <c r="M37" i="15"/>
  <c r="I37" i="15"/>
  <c r="H37" i="15"/>
  <c r="F37" i="15"/>
  <c r="E37" i="15"/>
  <c r="D37" i="15"/>
  <c r="C37" i="15"/>
  <c r="G36" i="15"/>
  <c r="J36" i="15" s="1"/>
  <c r="K36" i="15" s="1"/>
  <c r="G35" i="15"/>
  <c r="J35" i="15" s="1"/>
  <c r="K35" i="15" s="1"/>
  <c r="K34" i="15"/>
  <c r="J34" i="15"/>
  <c r="G34" i="15"/>
  <c r="J33" i="15"/>
  <c r="K33" i="15" s="1"/>
  <c r="G33" i="15"/>
  <c r="G32" i="15"/>
  <c r="J32" i="15" s="1"/>
  <c r="K32" i="15" s="1"/>
  <c r="G31" i="15"/>
  <c r="J31" i="15" s="1"/>
  <c r="K31" i="15" s="1"/>
  <c r="G30" i="15"/>
  <c r="J30" i="15" s="1"/>
  <c r="K30" i="15" s="1"/>
  <c r="J29" i="15"/>
  <c r="K29" i="15" s="1"/>
  <c r="G29" i="15"/>
  <c r="G28" i="15"/>
  <c r="J28" i="15" s="1"/>
  <c r="K28" i="15" s="1"/>
  <c r="G27" i="15"/>
  <c r="G37" i="15" s="1"/>
  <c r="K26" i="15"/>
  <c r="J26" i="15"/>
  <c r="G26" i="15"/>
  <c r="J25" i="15"/>
  <c r="K25" i="15" s="1"/>
  <c r="G25" i="15"/>
  <c r="G24" i="15"/>
  <c r="J24" i="15" s="1"/>
  <c r="K24" i="15" s="1"/>
  <c r="G23" i="15"/>
  <c r="G22" i="15"/>
  <c r="G21" i="15"/>
  <c r="G20" i="15"/>
  <c r="G19" i="15"/>
  <c r="O18" i="15"/>
  <c r="N18" i="15"/>
  <c r="M18" i="15"/>
  <c r="F18" i="15"/>
  <c r="C18" i="15"/>
  <c r="G17" i="15"/>
  <c r="G16" i="15"/>
  <c r="G15" i="15"/>
  <c r="G14" i="15"/>
  <c r="G13" i="15"/>
  <c r="G18" i="15" s="1"/>
  <c r="G12" i="15"/>
  <c r="G11" i="15"/>
  <c r="J43" i="15" l="1"/>
  <c r="K43" i="15" s="1"/>
  <c r="G46" i="15"/>
  <c r="G47" i="15" s="1"/>
  <c r="G45" i="15"/>
  <c r="F47" i="15"/>
  <c r="J47" i="15" s="1"/>
  <c r="J46" i="15"/>
  <c r="J37" i="15"/>
  <c r="K37" i="15" s="1"/>
  <c r="J45" i="15"/>
  <c r="K45" i="15" s="1"/>
  <c r="J27" i="15"/>
  <c r="K27" i="15" s="1"/>
  <c r="C46" i="15"/>
  <c r="C47" i="15" s="1"/>
  <c r="H45" i="15"/>
  <c r="D46" i="15"/>
  <c r="D47" i="15" s="1"/>
  <c r="M46" i="15"/>
  <c r="M47" i="15" s="1"/>
  <c r="I45" i="15"/>
  <c r="E46" i="15"/>
  <c r="E47" i="15" s="1"/>
  <c r="N46" i="15"/>
  <c r="N47" i="15" s="1"/>
  <c r="K47" i="15" l="1"/>
  <c r="K46" i="15"/>
  <c r="I45" i="14" l="1"/>
  <c r="H45" i="14"/>
  <c r="O43" i="14"/>
  <c r="O45" i="14" s="1"/>
  <c r="N43" i="14"/>
  <c r="N46" i="14" s="1"/>
  <c r="N47" i="14" s="1"/>
  <c r="M43" i="14"/>
  <c r="M46" i="14" s="1"/>
  <c r="M47" i="14" s="1"/>
  <c r="I43" i="14"/>
  <c r="I46" i="14" s="1"/>
  <c r="I47" i="14" s="1"/>
  <c r="H43" i="14"/>
  <c r="H46" i="14" s="1"/>
  <c r="H47" i="14" s="1"/>
  <c r="F43" i="14"/>
  <c r="F45" i="14" s="1"/>
  <c r="E43" i="14"/>
  <c r="E45" i="14" s="1"/>
  <c r="D43" i="14"/>
  <c r="D45" i="14" s="1"/>
  <c r="C43" i="14"/>
  <c r="C45" i="14" s="1"/>
  <c r="G42" i="14"/>
  <c r="J42" i="14" s="1"/>
  <c r="K42" i="14" s="1"/>
  <c r="G41" i="14"/>
  <c r="J41" i="14" s="1"/>
  <c r="K41" i="14" s="1"/>
  <c r="K40" i="14"/>
  <c r="J40" i="14"/>
  <c r="G40" i="14"/>
  <c r="J39" i="14"/>
  <c r="K39" i="14" s="1"/>
  <c r="G39" i="14"/>
  <c r="G38" i="14"/>
  <c r="J38" i="14" s="1"/>
  <c r="K38" i="14" s="1"/>
  <c r="O37" i="14"/>
  <c r="N37" i="14"/>
  <c r="M37" i="14"/>
  <c r="I37" i="14"/>
  <c r="H37" i="14"/>
  <c r="F37" i="14"/>
  <c r="E37" i="14"/>
  <c r="D37" i="14"/>
  <c r="C37" i="14"/>
  <c r="G36" i="14"/>
  <c r="J36" i="14" s="1"/>
  <c r="K36" i="14" s="1"/>
  <c r="K35" i="14"/>
  <c r="J35" i="14"/>
  <c r="G35" i="14"/>
  <c r="J34" i="14"/>
  <c r="K34" i="14" s="1"/>
  <c r="G34" i="14"/>
  <c r="G33" i="14"/>
  <c r="J33" i="14" s="1"/>
  <c r="K33" i="14" s="1"/>
  <c r="G32" i="14"/>
  <c r="J32" i="14" s="1"/>
  <c r="K32" i="14" s="1"/>
  <c r="G31" i="14"/>
  <c r="J31" i="14" s="1"/>
  <c r="K31" i="14" s="1"/>
  <c r="J30" i="14"/>
  <c r="K30" i="14" s="1"/>
  <c r="G30" i="14"/>
  <c r="G29" i="14"/>
  <c r="J29" i="14" s="1"/>
  <c r="K29" i="14" s="1"/>
  <c r="G28" i="14"/>
  <c r="J28" i="14" s="1"/>
  <c r="K28" i="14" s="1"/>
  <c r="K27" i="14"/>
  <c r="J27" i="14"/>
  <c r="G27" i="14"/>
  <c r="J26" i="14"/>
  <c r="K26" i="14" s="1"/>
  <c r="G26" i="14"/>
  <c r="G25" i="14"/>
  <c r="J25" i="14" s="1"/>
  <c r="K25" i="14" s="1"/>
  <c r="G24" i="14"/>
  <c r="J24" i="14" s="1"/>
  <c r="K24" i="14" s="1"/>
  <c r="G23" i="14"/>
  <c r="G22" i="14"/>
  <c r="G21" i="14"/>
  <c r="G20" i="14"/>
  <c r="G19" i="14"/>
  <c r="O18" i="14"/>
  <c r="N18" i="14"/>
  <c r="M18" i="14"/>
  <c r="F18" i="14"/>
  <c r="C18" i="14"/>
  <c r="G17" i="14"/>
  <c r="G16" i="14"/>
  <c r="G15" i="14"/>
  <c r="G14" i="14"/>
  <c r="G13" i="14"/>
  <c r="G18" i="14" s="1"/>
  <c r="G12" i="14"/>
  <c r="G11" i="14"/>
  <c r="C46" i="14" l="1"/>
  <c r="C47" i="14" s="1"/>
  <c r="F46" i="14"/>
  <c r="O46" i="14"/>
  <c r="O47" i="14" s="1"/>
  <c r="G37" i="14"/>
  <c r="J37" i="14" s="1"/>
  <c r="K37" i="14" s="1"/>
  <c r="E46" i="14"/>
  <c r="E47" i="14" s="1"/>
  <c r="G43" i="14"/>
  <c r="D46" i="14"/>
  <c r="D47" i="14" s="1"/>
  <c r="M45" i="14"/>
  <c r="N45" i="14"/>
  <c r="G46" i="14" l="1"/>
  <c r="G47" i="14" s="1"/>
  <c r="G45" i="14"/>
  <c r="J45" i="14" s="1"/>
  <c r="K45" i="14" s="1"/>
  <c r="J43" i="14"/>
  <c r="K43" i="14" s="1"/>
  <c r="F47" i="14"/>
  <c r="J47" i="14" s="1"/>
  <c r="K47" i="14" s="1"/>
  <c r="J46" i="14" l="1"/>
  <c r="K46" i="14" s="1"/>
  <c r="I46" i="13" l="1"/>
  <c r="I47" i="13" s="1"/>
  <c r="O45" i="13"/>
  <c r="N45" i="13"/>
  <c r="I45" i="13"/>
  <c r="F45" i="13"/>
  <c r="E45" i="13"/>
  <c r="C45" i="13"/>
  <c r="J44" i="13"/>
  <c r="K44" i="13" s="1"/>
  <c r="H44" i="13"/>
  <c r="O43" i="13"/>
  <c r="O46" i="13" s="1"/>
  <c r="O47" i="13" s="1"/>
  <c r="N43" i="13"/>
  <c r="N46" i="13" s="1"/>
  <c r="N47" i="13" s="1"/>
  <c r="M43" i="13"/>
  <c r="M45" i="13" s="1"/>
  <c r="I43" i="13"/>
  <c r="H43" i="13"/>
  <c r="H46" i="13" s="1"/>
  <c r="H47" i="13" s="1"/>
  <c r="F43" i="13"/>
  <c r="E43" i="13"/>
  <c r="E46" i="13" s="1"/>
  <c r="E47" i="13" s="1"/>
  <c r="D43" i="13"/>
  <c r="D45" i="13" s="1"/>
  <c r="C43" i="13"/>
  <c r="G42" i="13"/>
  <c r="J42" i="13" s="1"/>
  <c r="K42" i="13" s="1"/>
  <c r="G41" i="13"/>
  <c r="J41" i="13" s="1"/>
  <c r="K41" i="13" s="1"/>
  <c r="G40" i="13"/>
  <c r="J40" i="13" s="1"/>
  <c r="K40" i="13" s="1"/>
  <c r="J39" i="13"/>
  <c r="K39" i="13" s="1"/>
  <c r="G39" i="13"/>
  <c r="G38" i="13"/>
  <c r="J38" i="13" s="1"/>
  <c r="K38" i="13" s="1"/>
  <c r="O37" i="13"/>
  <c r="N37" i="13"/>
  <c r="M37" i="13"/>
  <c r="I37" i="13"/>
  <c r="H37" i="13"/>
  <c r="F37" i="13"/>
  <c r="E37" i="13"/>
  <c r="D37" i="13"/>
  <c r="C37" i="13"/>
  <c r="C46" i="13" s="1"/>
  <c r="C47" i="13" s="1"/>
  <c r="G36" i="13"/>
  <c r="J36" i="13" s="1"/>
  <c r="K36" i="13" s="1"/>
  <c r="G35" i="13"/>
  <c r="J35" i="13" s="1"/>
  <c r="K35" i="13" s="1"/>
  <c r="J34" i="13"/>
  <c r="K34" i="13" s="1"/>
  <c r="G34" i="13"/>
  <c r="G33" i="13"/>
  <c r="G37" i="13" s="1"/>
  <c r="J32" i="13"/>
  <c r="K32" i="13" s="1"/>
  <c r="G32" i="13"/>
  <c r="G31" i="13"/>
  <c r="J31" i="13" s="1"/>
  <c r="K31" i="13" s="1"/>
  <c r="J30" i="13"/>
  <c r="K30" i="13" s="1"/>
  <c r="G30" i="13"/>
  <c r="G29" i="13"/>
  <c r="J29" i="13" s="1"/>
  <c r="K29" i="13" s="1"/>
  <c r="G28" i="13"/>
  <c r="J28" i="13" s="1"/>
  <c r="K28" i="13" s="1"/>
  <c r="G27" i="13"/>
  <c r="J27" i="13" s="1"/>
  <c r="K27" i="13" s="1"/>
  <c r="J26" i="13"/>
  <c r="K26" i="13" s="1"/>
  <c r="G26" i="13"/>
  <c r="G25" i="13"/>
  <c r="J25" i="13" s="1"/>
  <c r="K25" i="13" s="1"/>
  <c r="J24" i="13"/>
  <c r="K24" i="13" s="1"/>
  <c r="G24" i="13"/>
  <c r="G23" i="13"/>
  <c r="G22" i="13"/>
  <c r="G21" i="13"/>
  <c r="G20" i="13"/>
  <c r="G19" i="13"/>
  <c r="O18" i="13"/>
  <c r="N18" i="13"/>
  <c r="M18" i="13"/>
  <c r="G18" i="13"/>
  <c r="F18" i="13"/>
  <c r="C18" i="13"/>
  <c r="G17" i="13"/>
  <c r="G16" i="13"/>
  <c r="G15" i="13"/>
  <c r="G14" i="13"/>
  <c r="G13" i="13"/>
  <c r="G12" i="13"/>
  <c r="G11" i="13"/>
  <c r="J43" i="13" l="1"/>
  <c r="K43" i="13" s="1"/>
  <c r="J37" i="13"/>
  <c r="K37" i="13" s="1"/>
  <c r="G43" i="13"/>
  <c r="H45" i="13"/>
  <c r="D46" i="13"/>
  <c r="D47" i="13" s="1"/>
  <c r="M46" i="13"/>
  <c r="M47" i="13" s="1"/>
  <c r="J33" i="13"/>
  <c r="K33" i="13" s="1"/>
  <c r="F46" i="13"/>
  <c r="F47" i="13" l="1"/>
  <c r="J47" i="13" s="1"/>
  <c r="K47" i="13" s="1"/>
  <c r="J46" i="13"/>
  <c r="K46" i="13" s="1"/>
  <c r="G46" i="13"/>
  <c r="G47" i="13" s="1"/>
  <c r="G45" i="13"/>
  <c r="J45" i="13" s="1"/>
  <c r="K45" i="13" s="1"/>
  <c r="N45" i="12" l="1"/>
  <c r="M45" i="12"/>
  <c r="E45" i="12"/>
  <c r="D45" i="12"/>
  <c r="C45" i="12"/>
  <c r="O43" i="12"/>
  <c r="O45" i="12" s="1"/>
  <c r="N43" i="12"/>
  <c r="N46" i="12" s="1"/>
  <c r="N47" i="12" s="1"/>
  <c r="M43" i="12"/>
  <c r="M46" i="12" s="1"/>
  <c r="M47" i="12" s="1"/>
  <c r="I43" i="12"/>
  <c r="I45" i="12" s="1"/>
  <c r="H43" i="12"/>
  <c r="H45" i="12" s="1"/>
  <c r="F43" i="12"/>
  <c r="F46" i="12" s="1"/>
  <c r="E43" i="12"/>
  <c r="E46" i="12" s="1"/>
  <c r="E47" i="12" s="1"/>
  <c r="D43" i="12"/>
  <c r="D46" i="12" s="1"/>
  <c r="D47" i="12" s="1"/>
  <c r="C43" i="12"/>
  <c r="C46" i="12" s="1"/>
  <c r="C47" i="12" s="1"/>
  <c r="G42" i="12"/>
  <c r="J42" i="12" s="1"/>
  <c r="K42" i="12" s="1"/>
  <c r="J41" i="12"/>
  <c r="K41" i="12" s="1"/>
  <c r="G41" i="12"/>
  <c r="G40" i="12"/>
  <c r="J40" i="12" s="1"/>
  <c r="K40" i="12" s="1"/>
  <c r="G39" i="12"/>
  <c r="G43" i="12" s="1"/>
  <c r="G38" i="12"/>
  <c r="J38" i="12" s="1"/>
  <c r="K38" i="12" s="1"/>
  <c r="O37" i="12"/>
  <c r="N37" i="12"/>
  <c r="M37" i="12"/>
  <c r="I37" i="12"/>
  <c r="H37" i="12"/>
  <c r="F37" i="12"/>
  <c r="E37" i="12"/>
  <c r="D37" i="12"/>
  <c r="C37" i="12"/>
  <c r="J36" i="12"/>
  <c r="K36" i="12" s="1"/>
  <c r="G36" i="12"/>
  <c r="G35" i="12"/>
  <c r="J35" i="12" s="1"/>
  <c r="K35" i="12" s="1"/>
  <c r="G34" i="12"/>
  <c r="J34" i="12" s="1"/>
  <c r="K34" i="12" s="1"/>
  <c r="G33" i="12"/>
  <c r="J33" i="12" s="1"/>
  <c r="K33" i="12" s="1"/>
  <c r="G32" i="12"/>
  <c r="J32" i="12" s="1"/>
  <c r="K32" i="12" s="1"/>
  <c r="G31" i="12"/>
  <c r="J31" i="12" s="1"/>
  <c r="K31" i="12" s="1"/>
  <c r="J30" i="12"/>
  <c r="K30" i="12" s="1"/>
  <c r="G30" i="12"/>
  <c r="G29" i="12"/>
  <c r="J29" i="12" s="1"/>
  <c r="K29" i="12" s="1"/>
  <c r="J28" i="12"/>
  <c r="K28" i="12" s="1"/>
  <c r="G28" i="12"/>
  <c r="G27" i="12"/>
  <c r="G37" i="12" s="1"/>
  <c r="J37" i="12" s="1"/>
  <c r="K37" i="12" s="1"/>
  <c r="G26" i="12"/>
  <c r="J26" i="12" s="1"/>
  <c r="K26" i="12" s="1"/>
  <c r="G25" i="12"/>
  <c r="J25" i="12" s="1"/>
  <c r="K25" i="12" s="1"/>
  <c r="G24" i="12"/>
  <c r="J24" i="12" s="1"/>
  <c r="K24" i="12" s="1"/>
  <c r="G23" i="12"/>
  <c r="G22" i="12"/>
  <c r="G21" i="12"/>
  <c r="G20" i="12"/>
  <c r="G19" i="12"/>
  <c r="O18" i="12"/>
  <c r="N18" i="12"/>
  <c r="M18" i="12"/>
  <c r="G18" i="12"/>
  <c r="F18" i="12"/>
  <c r="C18" i="12"/>
  <c r="G17" i="12"/>
  <c r="G16" i="12"/>
  <c r="G15" i="12"/>
  <c r="G14" i="12"/>
  <c r="G13" i="12"/>
  <c r="G12" i="12"/>
  <c r="G11" i="12"/>
  <c r="G45" i="12" l="1"/>
  <c r="G46" i="12"/>
  <c r="G47" i="12" s="1"/>
  <c r="F47" i="12"/>
  <c r="O46" i="12"/>
  <c r="O47" i="12" s="1"/>
  <c r="J39" i="12"/>
  <c r="K39" i="12" s="1"/>
  <c r="H46" i="12"/>
  <c r="H47" i="12" s="1"/>
  <c r="J43" i="12"/>
  <c r="K43" i="12" s="1"/>
  <c r="F45" i="12"/>
  <c r="J45" i="12" s="1"/>
  <c r="K45" i="12" s="1"/>
  <c r="J27" i="12"/>
  <c r="K27" i="12" s="1"/>
  <c r="I46" i="12"/>
  <c r="I47" i="12" s="1"/>
  <c r="J46" i="12" l="1"/>
  <c r="K46" i="12" s="1"/>
  <c r="J47" i="12"/>
  <c r="K47" i="12" s="1"/>
  <c r="M45" i="11" l="1"/>
  <c r="D45" i="11"/>
  <c r="O43" i="11"/>
  <c r="O45" i="11" s="1"/>
  <c r="N43" i="11"/>
  <c r="N45" i="11" s="1"/>
  <c r="M43" i="11"/>
  <c r="M46" i="11" s="1"/>
  <c r="M47" i="11" s="1"/>
  <c r="I43" i="11"/>
  <c r="I46" i="11" s="1"/>
  <c r="I47" i="11" s="1"/>
  <c r="H43" i="11"/>
  <c r="H46" i="11" s="1"/>
  <c r="H47" i="11" s="1"/>
  <c r="F43" i="11"/>
  <c r="F45" i="11" s="1"/>
  <c r="E43" i="11"/>
  <c r="E45" i="11" s="1"/>
  <c r="D43" i="11"/>
  <c r="D46" i="11" s="1"/>
  <c r="D47" i="11" s="1"/>
  <c r="C43" i="11"/>
  <c r="C45" i="11" s="1"/>
  <c r="G42" i="11"/>
  <c r="J42" i="11" s="1"/>
  <c r="K42" i="11" s="1"/>
  <c r="J41" i="11"/>
  <c r="K41" i="11" s="1"/>
  <c r="G41" i="11"/>
  <c r="J40" i="11"/>
  <c r="K40" i="11" s="1"/>
  <c r="G40" i="11"/>
  <c r="J39" i="11"/>
  <c r="K39" i="11" s="1"/>
  <c r="G39" i="11"/>
  <c r="K38" i="11"/>
  <c r="J38" i="11"/>
  <c r="G38" i="11"/>
  <c r="G43" i="11" s="1"/>
  <c r="O37" i="11"/>
  <c r="N37" i="11"/>
  <c r="M37" i="11"/>
  <c r="I37" i="11"/>
  <c r="H37" i="11"/>
  <c r="F37" i="11"/>
  <c r="E37" i="11"/>
  <c r="D37" i="11"/>
  <c r="C37" i="11"/>
  <c r="J36" i="11"/>
  <c r="K36" i="11" s="1"/>
  <c r="G36" i="11"/>
  <c r="J35" i="11"/>
  <c r="K35" i="11" s="1"/>
  <c r="G35" i="11"/>
  <c r="J34" i="11"/>
  <c r="K34" i="11" s="1"/>
  <c r="G34" i="11"/>
  <c r="K33" i="11"/>
  <c r="J33" i="11"/>
  <c r="G33" i="11"/>
  <c r="G32" i="11"/>
  <c r="J32" i="11" s="1"/>
  <c r="K32" i="11" s="1"/>
  <c r="G31" i="11"/>
  <c r="J31" i="11" s="1"/>
  <c r="K31" i="11" s="1"/>
  <c r="G30" i="11"/>
  <c r="J30" i="11" s="1"/>
  <c r="K30" i="11" s="1"/>
  <c r="G29" i="11"/>
  <c r="J29" i="11" s="1"/>
  <c r="K29" i="11" s="1"/>
  <c r="J28" i="11"/>
  <c r="K28" i="11" s="1"/>
  <c r="G28" i="11"/>
  <c r="J27" i="11"/>
  <c r="K27" i="11" s="1"/>
  <c r="G27" i="11"/>
  <c r="G37" i="11" s="1"/>
  <c r="J26" i="11"/>
  <c r="K26" i="11" s="1"/>
  <c r="G26" i="11"/>
  <c r="G25" i="11"/>
  <c r="J25" i="11" s="1"/>
  <c r="K25" i="11" s="1"/>
  <c r="G24" i="11"/>
  <c r="J24" i="11" s="1"/>
  <c r="K24" i="11" s="1"/>
  <c r="G23" i="11"/>
  <c r="G22" i="11"/>
  <c r="G21" i="11"/>
  <c r="G20" i="11"/>
  <c r="G19" i="11"/>
  <c r="O18" i="11"/>
  <c r="N18" i="11"/>
  <c r="M18" i="11"/>
  <c r="I18" i="11"/>
  <c r="H18" i="11"/>
  <c r="F18" i="11"/>
  <c r="C18" i="11"/>
  <c r="G17" i="11"/>
  <c r="G18" i="11" s="1"/>
  <c r="G16" i="11"/>
  <c r="G15" i="11"/>
  <c r="G14" i="11"/>
  <c r="G13" i="11"/>
  <c r="G12" i="11"/>
  <c r="G11" i="11"/>
  <c r="G46" i="11" l="1"/>
  <c r="G47" i="11" s="1"/>
  <c r="G45" i="11"/>
  <c r="J37" i="11"/>
  <c r="K37" i="11" s="1"/>
  <c r="H45" i="11"/>
  <c r="J45" i="11" s="1"/>
  <c r="K45" i="11" s="1"/>
  <c r="C46" i="11"/>
  <c r="C47" i="11" s="1"/>
  <c r="I45" i="11"/>
  <c r="E46" i="11"/>
  <c r="E47" i="11" s="1"/>
  <c r="N46" i="11"/>
  <c r="N47" i="11" s="1"/>
  <c r="F46" i="11"/>
  <c r="O46" i="11"/>
  <c r="O47" i="11" s="1"/>
  <c r="J43" i="11"/>
  <c r="K43" i="11" s="1"/>
  <c r="F47" i="11" l="1"/>
  <c r="J47" i="11" s="1"/>
  <c r="K47" i="11" s="1"/>
  <c r="J46" i="11"/>
  <c r="K46" i="11" s="1"/>
  <c r="O46" i="10" l="1"/>
  <c r="O47" i="10" s="1"/>
  <c r="F46" i="10"/>
  <c r="F47" i="10" s="1"/>
  <c r="E46" i="10"/>
  <c r="E47" i="10" s="1"/>
  <c r="O45" i="10"/>
  <c r="N45" i="10"/>
  <c r="M45" i="10"/>
  <c r="F45" i="10"/>
  <c r="E45" i="10"/>
  <c r="D45" i="10"/>
  <c r="C45" i="10"/>
  <c r="H44" i="10"/>
  <c r="O43" i="10"/>
  <c r="N43" i="10"/>
  <c r="M43" i="10"/>
  <c r="M46" i="10" s="1"/>
  <c r="M47" i="10" s="1"/>
  <c r="I43" i="10"/>
  <c r="I46" i="10" s="1"/>
  <c r="I47" i="10" s="1"/>
  <c r="H43" i="10"/>
  <c r="H46" i="10" s="1"/>
  <c r="H47" i="10" s="1"/>
  <c r="G43" i="10"/>
  <c r="F43" i="10"/>
  <c r="J43" i="10" s="1"/>
  <c r="K43" i="10" s="1"/>
  <c r="E43" i="10"/>
  <c r="D43" i="10"/>
  <c r="D46" i="10" s="1"/>
  <c r="D47" i="10" s="1"/>
  <c r="C43" i="10"/>
  <c r="C46" i="10" s="1"/>
  <c r="C47" i="10" s="1"/>
  <c r="G42" i="10"/>
  <c r="J42" i="10" s="1"/>
  <c r="K42" i="10" s="1"/>
  <c r="K41" i="10"/>
  <c r="J41" i="10"/>
  <c r="G41" i="10"/>
  <c r="G40" i="10"/>
  <c r="J40" i="10" s="1"/>
  <c r="G39" i="10"/>
  <c r="J39" i="10" s="1"/>
  <c r="K39" i="10" s="1"/>
  <c r="K38" i="10"/>
  <c r="J38" i="10"/>
  <c r="G38" i="10"/>
  <c r="O37" i="10"/>
  <c r="N37" i="10"/>
  <c r="N46" i="10" s="1"/>
  <c r="N47" i="10" s="1"/>
  <c r="M37" i="10"/>
  <c r="F37" i="10"/>
  <c r="E37" i="10"/>
  <c r="D37" i="10"/>
  <c r="C37" i="10"/>
  <c r="G36" i="10"/>
  <c r="J36" i="10" s="1"/>
  <c r="K36" i="10" s="1"/>
  <c r="K35" i="10"/>
  <c r="J35" i="10"/>
  <c r="G35" i="10"/>
  <c r="G34" i="10"/>
  <c r="J34" i="10" s="1"/>
  <c r="G33" i="10"/>
  <c r="J33" i="10" s="1"/>
  <c r="K33" i="10" s="1"/>
  <c r="K32" i="10"/>
  <c r="J32" i="10"/>
  <c r="G32" i="10"/>
  <c r="J31" i="10"/>
  <c r="K31" i="10" s="1"/>
  <c r="G31" i="10"/>
  <c r="G30" i="10"/>
  <c r="J30" i="10" s="1"/>
  <c r="K30" i="10" s="1"/>
  <c r="J29" i="10"/>
  <c r="G29" i="10"/>
  <c r="J28" i="10"/>
  <c r="K28" i="10" s="1"/>
  <c r="G28" i="10"/>
  <c r="G27" i="10"/>
  <c r="J27" i="10" s="1"/>
  <c r="K27" i="10" s="1"/>
  <c r="G26" i="10"/>
  <c r="J26" i="10" s="1"/>
  <c r="K26" i="10" s="1"/>
  <c r="J25" i="10"/>
  <c r="G25" i="10"/>
  <c r="G24" i="10"/>
  <c r="J24" i="10" s="1"/>
  <c r="K24" i="10" s="1"/>
  <c r="G23" i="10"/>
  <c r="G22" i="10"/>
  <c r="G21" i="10"/>
  <c r="G20" i="10"/>
  <c r="G19" i="10"/>
  <c r="O18" i="10"/>
  <c r="N18" i="10"/>
  <c r="M18" i="10"/>
  <c r="F18" i="10"/>
  <c r="C18" i="10"/>
  <c r="G17" i="10"/>
  <c r="G16" i="10"/>
  <c r="G15" i="10"/>
  <c r="G14" i="10"/>
  <c r="G13" i="10"/>
  <c r="G18" i="10" s="1"/>
  <c r="I12" i="10"/>
  <c r="H12" i="10"/>
  <c r="G12" i="10"/>
  <c r="I11" i="10"/>
  <c r="H11" i="10"/>
  <c r="G11" i="10"/>
  <c r="G46" i="10" l="1"/>
  <c r="G47" i="10" s="1"/>
  <c r="J47" i="10" s="1"/>
  <c r="K47" i="10" s="1"/>
  <c r="G37" i="10"/>
  <c r="J37" i="10" s="1"/>
  <c r="K37" i="10" s="1"/>
  <c r="G45" i="10"/>
  <c r="H45" i="10"/>
  <c r="I45" i="10"/>
  <c r="J46" i="10" l="1"/>
  <c r="K46" i="10" s="1"/>
  <c r="J45" i="10"/>
  <c r="K45" i="10" s="1"/>
  <c r="N46" i="9" l="1"/>
  <c r="N47" i="9" s="1"/>
  <c r="E46" i="9"/>
  <c r="E47" i="9" s="1"/>
  <c r="N45" i="9"/>
  <c r="I45" i="9"/>
  <c r="E45" i="9"/>
  <c r="J44" i="9"/>
  <c r="K44" i="9" s="1"/>
  <c r="H44" i="9"/>
  <c r="O43" i="9"/>
  <c r="O45" i="9" s="1"/>
  <c r="N43" i="9"/>
  <c r="M43" i="9"/>
  <c r="M45" i="9" s="1"/>
  <c r="I43" i="9"/>
  <c r="H43" i="9"/>
  <c r="H46" i="9" s="1"/>
  <c r="H47" i="9" s="1"/>
  <c r="F43" i="9"/>
  <c r="F45" i="9" s="1"/>
  <c r="E43" i="9"/>
  <c r="D43" i="9"/>
  <c r="D45" i="9" s="1"/>
  <c r="C43" i="9"/>
  <c r="C45" i="9" s="1"/>
  <c r="G42" i="9"/>
  <c r="J42" i="9" s="1"/>
  <c r="K42" i="9" s="1"/>
  <c r="J41" i="9"/>
  <c r="K41" i="9" s="1"/>
  <c r="G41" i="9"/>
  <c r="G40" i="9"/>
  <c r="J40" i="9" s="1"/>
  <c r="K40" i="9" s="1"/>
  <c r="J39" i="9"/>
  <c r="K39" i="9" s="1"/>
  <c r="G39" i="9"/>
  <c r="G38" i="9"/>
  <c r="J38" i="9" s="1"/>
  <c r="K38" i="9" s="1"/>
  <c r="O37" i="9"/>
  <c r="N37" i="9"/>
  <c r="M37" i="9"/>
  <c r="I37" i="9"/>
  <c r="I46" i="9" s="1"/>
  <c r="I47" i="9" s="1"/>
  <c r="H37" i="9"/>
  <c r="F37" i="9"/>
  <c r="E37" i="9"/>
  <c r="D37" i="9"/>
  <c r="C37" i="9"/>
  <c r="C46" i="9" s="1"/>
  <c r="C47" i="9" s="1"/>
  <c r="J36" i="9"/>
  <c r="K36" i="9" s="1"/>
  <c r="G36" i="9"/>
  <c r="G35" i="9"/>
  <c r="J35" i="9" s="1"/>
  <c r="K35" i="9" s="1"/>
  <c r="J34" i="9"/>
  <c r="K34" i="9" s="1"/>
  <c r="G34" i="9"/>
  <c r="G33" i="9"/>
  <c r="J33" i="9" s="1"/>
  <c r="K33" i="9" s="1"/>
  <c r="G32" i="9"/>
  <c r="J32" i="9" s="1"/>
  <c r="K32" i="9" s="1"/>
  <c r="G31" i="9"/>
  <c r="J31" i="9" s="1"/>
  <c r="K31" i="9" s="1"/>
  <c r="J30" i="9"/>
  <c r="K30" i="9" s="1"/>
  <c r="G30" i="9"/>
  <c r="G29" i="9"/>
  <c r="J29" i="9" s="1"/>
  <c r="K29" i="9" s="1"/>
  <c r="J28" i="9"/>
  <c r="K28" i="9" s="1"/>
  <c r="G28" i="9"/>
  <c r="G27" i="9"/>
  <c r="J27" i="9" s="1"/>
  <c r="K27" i="9" s="1"/>
  <c r="J26" i="9"/>
  <c r="K26" i="9" s="1"/>
  <c r="G26" i="9"/>
  <c r="G25" i="9"/>
  <c r="J25" i="9" s="1"/>
  <c r="K25" i="9" s="1"/>
  <c r="G24" i="9"/>
  <c r="J24" i="9" s="1"/>
  <c r="K24" i="9" s="1"/>
  <c r="G23" i="9"/>
  <c r="G22" i="9"/>
  <c r="G21" i="9"/>
  <c r="G20" i="9"/>
  <c r="G19" i="9"/>
  <c r="O18" i="9"/>
  <c r="N18" i="9"/>
  <c r="M18" i="9"/>
  <c r="I18" i="9"/>
  <c r="H18" i="9"/>
  <c r="G18" i="9"/>
  <c r="F18" i="9"/>
  <c r="C18" i="9"/>
  <c r="G17" i="9"/>
  <c r="G16" i="9"/>
  <c r="G15" i="9"/>
  <c r="G14" i="9"/>
  <c r="G13" i="9"/>
  <c r="G12" i="9"/>
  <c r="G11" i="9"/>
  <c r="G43" i="9" l="1"/>
  <c r="H45" i="9"/>
  <c r="D46" i="9"/>
  <c r="D47" i="9" s="1"/>
  <c r="M46" i="9"/>
  <c r="M47" i="9" s="1"/>
  <c r="F46" i="9"/>
  <c r="O46" i="9"/>
  <c r="O47" i="9" s="1"/>
  <c r="J43" i="9"/>
  <c r="K43" i="9" s="1"/>
  <c r="G37" i="9"/>
  <c r="J37" i="9" s="1"/>
  <c r="K37" i="9" s="1"/>
  <c r="F47" i="9" l="1"/>
  <c r="G46" i="9"/>
  <c r="G47" i="9" s="1"/>
  <c r="G45" i="9"/>
  <c r="J45" i="9" s="1"/>
  <c r="K45" i="9" s="1"/>
  <c r="J46" i="9" l="1"/>
  <c r="K46" i="9" s="1"/>
  <c r="J47" i="9"/>
  <c r="K47" i="9" s="1"/>
  <c r="E45" i="8" l="1"/>
  <c r="H44" i="8"/>
  <c r="J44" i="8" s="1"/>
  <c r="O43" i="8"/>
  <c r="O45" i="8" s="1"/>
  <c r="N43" i="8"/>
  <c r="N45" i="8" s="1"/>
  <c r="M43" i="8"/>
  <c r="M45" i="8" s="1"/>
  <c r="I43" i="8"/>
  <c r="I46" i="8" s="1"/>
  <c r="I47" i="8" s="1"/>
  <c r="H43" i="8"/>
  <c r="H46" i="8" s="1"/>
  <c r="H47" i="8" s="1"/>
  <c r="F43" i="8"/>
  <c r="F45" i="8" s="1"/>
  <c r="E43" i="8"/>
  <c r="E46" i="8" s="1"/>
  <c r="E47" i="8" s="1"/>
  <c r="D43" i="8"/>
  <c r="D45" i="8" s="1"/>
  <c r="C43" i="8"/>
  <c r="C45" i="8" s="1"/>
  <c r="J42" i="8"/>
  <c r="K42" i="8" s="1"/>
  <c r="G42" i="8"/>
  <c r="G41" i="8"/>
  <c r="J41" i="8" s="1"/>
  <c r="K41" i="8" s="1"/>
  <c r="J40" i="8"/>
  <c r="K40" i="8" s="1"/>
  <c r="G40" i="8"/>
  <c r="G39" i="8"/>
  <c r="J39" i="8" s="1"/>
  <c r="K39" i="8" s="1"/>
  <c r="J38" i="8"/>
  <c r="K38" i="8" s="1"/>
  <c r="G38" i="8"/>
  <c r="G43" i="8" s="1"/>
  <c r="O37" i="8"/>
  <c r="N37" i="8"/>
  <c r="M37" i="8"/>
  <c r="I37" i="8"/>
  <c r="H37" i="8"/>
  <c r="F37" i="8"/>
  <c r="J37" i="8" s="1"/>
  <c r="K37" i="8" s="1"/>
  <c r="E37" i="8"/>
  <c r="D37" i="8"/>
  <c r="C37" i="8"/>
  <c r="G36" i="8"/>
  <c r="J36" i="8" s="1"/>
  <c r="K36" i="8" s="1"/>
  <c r="J35" i="8"/>
  <c r="K35" i="8" s="1"/>
  <c r="G35" i="8"/>
  <c r="G34" i="8"/>
  <c r="J34" i="8" s="1"/>
  <c r="K34" i="8" s="1"/>
  <c r="J33" i="8"/>
  <c r="K33" i="8" s="1"/>
  <c r="G33" i="8"/>
  <c r="G32" i="8"/>
  <c r="J32" i="8" s="1"/>
  <c r="K32" i="8" s="1"/>
  <c r="J31" i="8"/>
  <c r="K31" i="8" s="1"/>
  <c r="G31" i="8"/>
  <c r="G30" i="8"/>
  <c r="J30" i="8" s="1"/>
  <c r="K30" i="8" s="1"/>
  <c r="J29" i="8"/>
  <c r="K29" i="8" s="1"/>
  <c r="G29" i="8"/>
  <c r="G28" i="8"/>
  <c r="J28" i="8" s="1"/>
  <c r="K28" i="8" s="1"/>
  <c r="J27" i="8"/>
  <c r="K27" i="8" s="1"/>
  <c r="G27" i="8"/>
  <c r="G37" i="8" s="1"/>
  <c r="G26" i="8"/>
  <c r="J26" i="8" s="1"/>
  <c r="K26" i="8" s="1"/>
  <c r="J25" i="8"/>
  <c r="K25" i="8" s="1"/>
  <c r="G25" i="8"/>
  <c r="G24" i="8"/>
  <c r="J24" i="8" s="1"/>
  <c r="K24" i="8" s="1"/>
  <c r="G23" i="8"/>
  <c r="G22" i="8"/>
  <c r="G21" i="8"/>
  <c r="G20" i="8"/>
  <c r="G19" i="8"/>
  <c r="O18" i="8"/>
  <c r="N18" i="8"/>
  <c r="M18" i="8"/>
  <c r="I18" i="8"/>
  <c r="H18" i="8"/>
  <c r="F18" i="8"/>
  <c r="C18" i="8"/>
  <c r="G17" i="8"/>
  <c r="G16" i="8"/>
  <c r="G15" i="8"/>
  <c r="G14" i="8"/>
  <c r="G13" i="8"/>
  <c r="G18" i="8" s="1"/>
  <c r="G12" i="8"/>
  <c r="G11" i="8"/>
  <c r="G46" i="8" l="1"/>
  <c r="G47" i="8" s="1"/>
  <c r="G45" i="8"/>
  <c r="H45" i="8"/>
  <c r="D46" i="8"/>
  <c r="D47" i="8" s="1"/>
  <c r="M46" i="8"/>
  <c r="M47" i="8" s="1"/>
  <c r="C46" i="8"/>
  <c r="C47" i="8" s="1"/>
  <c r="I45" i="8"/>
  <c r="J45" i="8" s="1"/>
  <c r="K45" i="8" s="1"/>
  <c r="N46" i="8"/>
  <c r="N47" i="8" s="1"/>
  <c r="F46" i="8"/>
  <c r="O46" i="8"/>
  <c r="O47" i="8" s="1"/>
  <c r="J43" i="8"/>
  <c r="K43" i="8" s="1"/>
  <c r="F47" i="8" l="1"/>
  <c r="J47" i="8" s="1"/>
  <c r="K47" i="8" s="1"/>
  <c r="J46" i="8"/>
  <c r="K46" i="8" s="1"/>
  <c r="O43" i="7" l="1"/>
  <c r="O45" i="7" s="1"/>
  <c r="N43" i="7"/>
  <c r="N45" i="7" s="1"/>
  <c r="M43" i="7"/>
  <c r="M45" i="7" s="1"/>
  <c r="I43" i="7"/>
  <c r="I46" i="7" s="1"/>
  <c r="I47" i="7" s="1"/>
  <c r="H43" i="7"/>
  <c r="H46" i="7" s="1"/>
  <c r="H47" i="7" s="1"/>
  <c r="F43" i="7"/>
  <c r="F45" i="7" s="1"/>
  <c r="E43" i="7"/>
  <c r="E45" i="7" s="1"/>
  <c r="C43" i="7"/>
  <c r="C45" i="7" s="1"/>
  <c r="J42" i="7"/>
  <c r="K42" i="7" s="1"/>
  <c r="G42" i="7"/>
  <c r="E42" i="7"/>
  <c r="D42" i="7"/>
  <c r="D43" i="7" s="1"/>
  <c r="G41" i="7"/>
  <c r="J41" i="7" s="1"/>
  <c r="K41" i="7" s="1"/>
  <c r="J40" i="7"/>
  <c r="K40" i="7" s="1"/>
  <c r="G40" i="7"/>
  <c r="G39" i="7"/>
  <c r="J39" i="7" s="1"/>
  <c r="K39" i="7" s="1"/>
  <c r="G38" i="7"/>
  <c r="G43" i="7" s="1"/>
  <c r="O37" i="7"/>
  <c r="N37" i="7"/>
  <c r="M37" i="7"/>
  <c r="I37" i="7"/>
  <c r="H37" i="7"/>
  <c r="F37" i="7"/>
  <c r="C37" i="7"/>
  <c r="G36" i="7"/>
  <c r="J36" i="7" s="1"/>
  <c r="K36" i="7" s="1"/>
  <c r="J35" i="7"/>
  <c r="K35" i="7" s="1"/>
  <c r="G35" i="7"/>
  <c r="G34" i="7"/>
  <c r="J34" i="7" s="1"/>
  <c r="K34" i="7" s="1"/>
  <c r="G33" i="7"/>
  <c r="J33" i="7" s="1"/>
  <c r="K33" i="7" s="1"/>
  <c r="E33" i="7"/>
  <c r="E37" i="7" s="1"/>
  <c r="D33" i="7"/>
  <c r="D37" i="7" s="1"/>
  <c r="G32" i="7"/>
  <c r="J32" i="7" s="1"/>
  <c r="K32" i="7" s="1"/>
  <c r="G31" i="7"/>
  <c r="J31" i="7" s="1"/>
  <c r="K31" i="7" s="1"/>
  <c r="K30" i="7"/>
  <c r="J30" i="7"/>
  <c r="G30" i="7"/>
  <c r="J29" i="7"/>
  <c r="K29" i="7" s="1"/>
  <c r="G29" i="7"/>
  <c r="G28" i="7"/>
  <c r="G37" i="7" s="1"/>
  <c r="G27" i="7"/>
  <c r="J27" i="7" s="1"/>
  <c r="K27" i="7" s="1"/>
  <c r="G26" i="7"/>
  <c r="J26" i="7" s="1"/>
  <c r="K26" i="7" s="1"/>
  <c r="J25" i="7"/>
  <c r="K25" i="7" s="1"/>
  <c r="G25" i="7"/>
  <c r="G24" i="7"/>
  <c r="J24" i="7" s="1"/>
  <c r="K24" i="7" s="1"/>
  <c r="G23" i="7"/>
  <c r="G22" i="7"/>
  <c r="G21" i="7"/>
  <c r="G20" i="7"/>
  <c r="G19" i="7"/>
  <c r="O18" i="7"/>
  <c r="N18" i="7"/>
  <c r="M18" i="7"/>
  <c r="F18" i="7"/>
  <c r="C18" i="7"/>
  <c r="G17" i="7"/>
  <c r="G16" i="7"/>
  <c r="G15" i="7"/>
  <c r="G14" i="7"/>
  <c r="G13" i="7"/>
  <c r="G18" i="7" s="1"/>
  <c r="G12" i="7"/>
  <c r="G11" i="7"/>
  <c r="J37" i="7" l="1"/>
  <c r="K37" i="7" s="1"/>
  <c r="G46" i="7"/>
  <c r="G47" i="7" s="1"/>
  <c r="G45" i="7"/>
  <c r="D45" i="7"/>
  <c r="D46" i="7"/>
  <c r="D47" i="7" s="1"/>
  <c r="C46" i="7"/>
  <c r="C47" i="7" s="1"/>
  <c r="J28" i="7"/>
  <c r="K28" i="7" s="1"/>
  <c r="J38" i="7"/>
  <c r="K38" i="7" s="1"/>
  <c r="H45" i="7"/>
  <c r="J45" i="7" s="1"/>
  <c r="K45" i="7" s="1"/>
  <c r="M46" i="7"/>
  <c r="M47" i="7" s="1"/>
  <c r="I45" i="7"/>
  <c r="E46" i="7"/>
  <c r="E47" i="7" s="1"/>
  <c r="N46" i="7"/>
  <c r="N47" i="7" s="1"/>
  <c r="F46" i="7"/>
  <c r="O46" i="7"/>
  <c r="O47" i="7" s="1"/>
  <c r="J43" i="7"/>
  <c r="K43" i="7" s="1"/>
  <c r="F47" i="7" l="1"/>
  <c r="J47" i="7" s="1"/>
  <c r="K47" i="7" s="1"/>
  <c r="J46" i="7"/>
  <c r="K46" i="7" s="1"/>
  <c r="C43" i="6" l="1"/>
  <c r="E36" i="6"/>
  <c r="C36" i="6"/>
  <c r="C16" i="5"/>
  <c r="C11" i="5"/>
  <c r="G279" i="3" l="1"/>
  <c r="G273" i="3"/>
  <c r="G201" i="3"/>
  <c r="G155" i="3"/>
  <c r="G129" i="3"/>
  <c r="G117" i="3"/>
  <c r="G98" i="3"/>
  <c r="G63" i="3"/>
  <c r="G27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26" i="3"/>
  <c r="G125" i="3"/>
  <c r="G124" i="3"/>
  <c r="G123" i="3"/>
  <c r="G114" i="3"/>
  <c r="G113" i="3"/>
  <c r="G112" i="3"/>
  <c r="G111" i="3"/>
  <c r="G110" i="3"/>
  <c r="G109" i="3"/>
  <c r="G108" i="3"/>
  <c r="G107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62" i="3"/>
  <c r="G61" i="3"/>
  <c r="G60" i="3"/>
  <c r="G59" i="3"/>
  <c r="G58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492" i="2"/>
  <c r="H491" i="2"/>
  <c r="H490" i="2"/>
  <c r="H489" i="2"/>
  <c r="H488" i="2"/>
  <c r="H466" i="2"/>
  <c r="H463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D18" i="4" l="1"/>
  <c r="F27" i="3" l="1"/>
  <c r="G189" i="2" l="1"/>
  <c r="F189" i="2"/>
  <c r="E189" i="2"/>
  <c r="H189" i="2" l="1"/>
  <c r="G65" i="2"/>
  <c r="F65" i="2"/>
  <c r="E65" i="2"/>
  <c r="H65" i="2" l="1"/>
  <c r="E18" i="4" l="1"/>
  <c r="H89" i="2" l="1"/>
  <c r="H199" i="2" l="1"/>
  <c r="D98" i="3" l="1"/>
  <c r="E98" i="3"/>
  <c r="G71" i="3"/>
  <c r="H228" i="2" l="1"/>
  <c r="H48" i="2" l="1"/>
  <c r="H268" i="2" l="1"/>
  <c r="H139" i="2"/>
  <c r="G185" i="3" l="1"/>
  <c r="H79" i="2" l="1"/>
  <c r="F129" i="3" l="1"/>
  <c r="E270" i="2" l="1"/>
  <c r="F270" i="2"/>
  <c r="G270" i="2"/>
  <c r="H270" i="2" s="1"/>
  <c r="H269" i="2"/>
  <c r="G42" i="2" l="1"/>
  <c r="F42" i="2"/>
  <c r="E42" i="2"/>
  <c r="H40" i="2"/>
  <c r="H42" i="2" l="1"/>
  <c r="H10" i="2"/>
  <c r="G146" i="2" l="1"/>
  <c r="G230" i="2"/>
  <c r="G358" i="2"/>
  <c r="G457" i="2"/>
  <c r="G467" i="2"/>
  <c r="G496" i="2"/>
  <c r="H41" i="2"/>
  <c r="H143" i="2"/>
  <c r="G473" i="2" l="1"/>
  <c r="H140" i="2" l="1"/>
  <c r="G57" i="3" l="1"/>
  <c r="F63" i="3"/>
  <c r="E63" i="3"/>
  <c r="D63" i="3"/>
  <c r="G34" i="3"/>
  <c r="E27" i="3"/>
  <c r="D27" i="3"/>
  <c r="H88" i="2"/>
  <c r="G74" i="3" l="1"/>
  <c r="F17" i="4" l="1"/>
  <c r="F13" i="4"/>
  <c r="F12" i="4"/>
  <c r="F11" i="4"/>
  <c r="H87" i="2" l="1"/>
  <c r="H9" i="2"/>
  <c r="D129" i="3" l="1"/>
  <c r="E129" i="3"/>
  <c r="G128" i="3"/>
  <c r="H145" i="2" l="1"/>
  <c r="G73" i="3" l="1"/>
  <c r="E14" i="4" l="1"/>
  <c r="G9" i="3" l="1"/>
  <c r="F146" i="2" l="1"/>
  <c r="H146" i="2" s="1"/>
  <c r="E146" i="2"/>
  <c r="H144" i="2"/>
  <c r="H74" i="2" l="1"/>
  <c r="H73" i="2"/>
  <c r="F273" i="3" l="1"/>
  <c r="F201" i="3"/>
  <c r="F155" i="3"/>
  <c r="F117" i="3"/>
  <c r="F98" i="3"/>
  <c r="F279" i="3" l="1"/>
  <c r="F467" i="2"/>
  <c r="H467" i="2" s="1"/>
  <c r="E467" i="2"/>
  <c r="H356" i="2" l="1"/>
  <c r="C18" i="4" l="1"/>
  <c r="F16" i="4"/>
  <c r="D14" i="4"/>
  <c r="F14" i="4" s="1"/>
  <c r="C14" i="4"/>
  <c r="F10" i="4"/>
  <c r="F18" i="4" l="1"/>
  <c r="G127" i="3" l="1"/>
  <c r="G72" i="3" l="1"/>
  <c r="H494" i="2" l="1"/>
  <c r="H493" i="2"/>
  <c r="H367" i="2"/>
  <c r="H357" i="2"/>
  <c r="H355" i="2"/>
  <c r="H267" i="2"/>
  <c r="H266" i="2"/>
  <c r="H229" i="2"/>
  <c r="H198" i="2"/>
  <c r="H197" i="2"/>
  <c r="H196" i="2"/>
  <c r="H142" i="2" l="1"/>
  <c r="H141" i="2"/>
  <c r="H138" i="2"/>
  <c r="H86" i="2"/>
  <c r="H85" i="2"/>
  <c r="H84" i="2"/>
  <c r="H83" i="2"/>
  <c r="H82" i="2"/>
  <c r="H81" i="2"/>
  <c r="H80" i="2"/>
  <c r="H78" i="2"/>
  <c r="H77" i="2"/>
  <c r="H76" i="2"/>
  <c r="H75" i="2"/>
  <c r="H72" i="2"/>
  <c r="F496" i="2"/>
  <c r="H496" i="2" s="1"/>
  <c r="F457" i="2"/>
  <c r="H457" i="2" s="1"/>
  <c r="F358" i="2"/>
  <c r="H358" i="2" s="1"/>
  <c r="F230" i="2"/>
  <c r="H230" i="2" s="1"/>
  <c r="F473" i="2" l="1"/>
  <c r="H473" i="2" s="1"/>
  <c r="E273" i="3" l="1"/>
  <c r="D273" i="3"/>
  <c r="E201" i="3"/>
  <c r="D201" i="3"/>
  <c r="E155" i="3"/>
  <c r="D155" i="3"/>
  <c r="E117" i="3"/>
  <c r="D117" i="3"/>
  <c r="E279" i="3" l="1"/>
  <c r="D279" i="3"/>
  <c r="E230" i="2" l="1"/>
  <c r="E496" i="2" l="1"/>
  <c r="E457" i="2"/>
  <c r="E358" i="2"/>
  <c r="E473" i="2" l="1"/>
</calcChain>
</file>

<file path=xl/sharedStrings.xml><?xml version="1.0" encoding="utf-8"?>
<sst xmlns="http://schemas.openxmlformats.org/spreadsheetml/2006/main" count="3292" uniqueCount="838">
  <si>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</si>
  <si>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</si>
  <si>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</si>
  <si>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</si>
  <si>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</si>
  <si>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</si>
  <si>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</si>
  <si>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</si>
  <si>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</si>
  <si>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</si>
  <si>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</si>
  <si>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</si>
  <si>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</si>
  <si>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</si>
  <si>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</si>
  <si>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</si>
  <si>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</si>
  <si>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</si>
  <si>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</si>
  <si>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</si>
  <si>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</si>
  <si>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</si>
  <si>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</si>
  <si>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</si>
  <si>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</si>
  <si>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</si>
  <si>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</si>
  <si>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</si>
  <si>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</si>
  <si>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</si>
  <si>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</si>
  <si>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</si>
  <si>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</si>
  <si>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</si>
  <si>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</si>
  <si>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</si>
  <si>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</si>
  <si>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</si>
  <si>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</si>
  <si>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</si>
  <si>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</si>
  <si>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</si>
  <si>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</si>
  <si>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</si>
  <si>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</si>
  <si>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</si>
  <si>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</si>
  <si>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</si>
  <si>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</si>
  <si>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</si>
  <si>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</si>
  <si>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</si>
  <si>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</si>
  <si>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</si>
  <si>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</si>
  <si>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</si>
  <si>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</si>
  <si>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</si>
  <si>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</si>
  <si>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</si>
  <si>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</si>
  <si>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</si>
  <si>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</si>
  <si>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</si>
  <si>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</si>
  <si>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</si>
  <si>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</si>
  <si>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</si>
  <si>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</si>
  <si>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</si>
  <si>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</si>
  <si>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</si>
  <si>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</si>
  <si>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</si>
  <si>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</si>
  <si>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</si>
  <si>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</si>
  <si>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</si>
  <si>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</si>
  <si>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</si>
  <si>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</si>
  <si>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</si>
  <si>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</si>
  <si>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</si>
  <si>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</si>
  <si>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</si>
  <si>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</si>
  <si>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</si>
  <si>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</si>
  <si>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</si>
  <si>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</si>
  <si>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</si>
  <si>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</si>
  <si>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</si>
  <si>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</si>
  <si>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</si>
  <si>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</si>
  <si>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</si>
  <si>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</si>
  <si>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</si>
  <si>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</si>
  <si>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</si>
  <si>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</si>
  <si>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</si>
  <si>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</si>
  <si>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</si>
  <si>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</si>
  <si>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</si>
  <si>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</si>
  <si>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</si>
  <si>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</si>
  <si>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</si>
  <si>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</si>
  <si>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</si>
  <si>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</si>
  <si>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</si>
  <si>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</si>
  <si>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</si>
  <si>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</si>
  <si>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</si>
  <si>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</si>
  <si>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</si>
  <si>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</si>
  <si>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</si>
  <si>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</si>
  <si>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</si>
  <si>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</si>
  <si>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</si>
  <si>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</si>
  <si>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</si>
  <si>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</si>
  <si>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</si>
  <si>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</si>
  <si>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</si>
  <si>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</si>
  <si>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</si>
  <si>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</si>
  <si>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</si>
  <si>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</si>
  <si>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</si>
  <si>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</si>
  <si>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</si>
  <si>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</si>
  <si>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</si>
  <si>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</si>
  <si>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</si>
  <si>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</si>
  <si>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</si>
  <si>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</si>
  <si>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</si>
  <si>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</si>
  <si>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</si>
  <si>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</si>
  <si>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</si>
  <si>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</si>
  <si>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</si>
  <si>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</si>
  <si>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</si>
  <si>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</si>
  <si>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</si>
  <si>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</si>
  <si>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</si>
  <si>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</si>
  <si>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</si>
  <si>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</si>
  <si>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</si>
  <si>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</si>
  <si>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</si>
  <si>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</si>
  <si>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</si>
  <si>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</si>
  <si>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</si>
  <si>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</si>
  <si>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</si>
  <si>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</si>
  <si>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</si>
  <si>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</si>
  <si>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</si>
  <si>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</si>
  <si>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</si>
  <si>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</si>
  <si>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</si>
  <si>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</si>
  <si>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</si>
  <si>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</si>
  <si>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</si>
  <si>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</si>
  <si>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</si>
  <si>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</si>
  <si>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</si>
  <si>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</si>
  <si>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</si>
  <si>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</si>
  <si>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</si>
  <si>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</si>
  <si>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</si>
  <si>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</si>
  <si>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</si>
  <si>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</si>
  <si>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</si>
  <si>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</si>
  <si>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</si>
  <si>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</si>
  <si>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</si>
  <si>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</si>
  <si>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</si>
  <si>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</si>
  <si>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</si>
  <si>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</si>
  <si>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</si>
  <si>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</si>
  <si>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</si>
  <si>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</si>
  <si>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</si>
  <si>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</si>
  <si>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</si>
  <si>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</si>
  <si>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</si>
  <si>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</si>
  <si>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</si>
  <si>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</si>
  <si>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</si>
  <si>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</si>
  <si>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</si>
  <si>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</si>
  <si>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</si>
  <si>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</si>
  <si>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</si>
  <si>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</si>
  <si>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</si>
  <si>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</si>
  <si>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</si>
  <si>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</si>
  <si>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</si>
  <si>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</si>
  <si>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</si>
  <si>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</si>
  <si>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</si>
  <si>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</si>
  <si>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</si>
  <si>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</si>
  <si>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</si>
  <si>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</si>
  <si>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</si>
  <si>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</si>
  <si>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</si>
  <si>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</si>
  <si>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</si>
  <si>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</si>
  <si>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</si>
  <si>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</si>
  <si>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</si>
  <si>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</si>
  <si>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</si>
  <si>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</si>
  <si>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</si>
  <si>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</si>
  <si>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</si>
  <si>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</si>
  <si>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</si>
  <si>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</si>
  <si>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</si>
  <si>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</si>
  <si>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</si>
  <si>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</si>
  <si>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</si>
  <si>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</si>
  <si>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</si>
  <si>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</si>
  <si>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</si>
  <si>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</si>
  <si>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</si>
  <si>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</si>
  <si>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</si>
  <si>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</si>
  <si>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</si>
  <si>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</si>
  <si>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</si>
  <si>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</si>
  <si>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</si>
  <si>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</si>
  <si>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</si>
  <si>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</si>
  <si>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</si>
  <si>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</si>
  <si>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</si>
  <si>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</si>
  <si>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</si>
  <si>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</si>
  <si>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</si>
  <si>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</si>
  <si>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</si>
  <si>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</si>
  <si>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</si>
  <si>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</si>
  <si>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</si>
  <si>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</si>
  <si>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</si>
  <si>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</si>
  <si>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</si>
  <si>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</si>
  <si>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</si>
  <si>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</si>
  <si>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</si>
  <si>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</si>
  <si>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</si>
  <si>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</si>
  <si>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</si>
  <si>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</si>
  <si>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</si>
  <si>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</si>
  <si>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</si>
  <si>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</si>
  <si>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</si>
  <si>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</si>
  <si>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</si>
  <si>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</si>
  <si>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</si>
  <si>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</si>
  <si>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</si>
  <si>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</si>
  <si>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</si>
  <si>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</si>
  <si>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</si>
  <si>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</si>
  <si>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</si>
  <si>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</si>
  <si>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</si>
  <si>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</si>
  <si>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</si>
  <si>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</si>
  <si>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</si>
  <si>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veřejné osvětlení - el. energie</t>
  </si>
  <si>
    <t>Přijaté neinvestiční dary - prodej hraček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</si>
  <si>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</si>
  <si>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</si>
  <si>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</si>
  <si>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</si>
  <si>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</si>
  <si>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</si>
  <si>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</si>
  <si>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</si>
  <si>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</si>
  <si>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</si>
  <si>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</si>
  <si>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</si>
  <si>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</si>
  <si>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</si>
  <si>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</si>
  <si>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</si>
  <si>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</si>
  <si>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</si>
  <si>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</si>
  <si>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</si>
  <si>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</si>
  <si>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</si>
  <si>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</si>
  <si>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</si>
  <si>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</si>
  <si>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</si>
  <si>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</si>
  <si>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</si>
  <si>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</si>
  <si>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</si>
  <si>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</si>
  <si>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</si>
  <si>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</si>
  <si>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</si>
  <si>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</si>
  <si>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</si>
  <si>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</si>
  <si>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</si>
  <si>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</si>
  <si>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</si>
  <si>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</si>
  <si>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</si>
  <si>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</si>
  <si>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</si>
  <si>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</si>
  <si>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</si>
  <si>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</si>
  <si>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</si>
  <si>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</si>
  <si>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</si>
  <si>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</si>
  <si>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</si>
  <si>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</si>
  <si>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</si>
  <si>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</si>
  <si>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</si>
  <si>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</si>
  <si>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</si>
  <si>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</si>
  <si>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</si>
  <si>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</si>
  <si>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</si>
  <si>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</si>
  <si>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</si>
  <si>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</si>
  <si>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</si>
  <si>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</si>
  <si>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</si>
  <si>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</si>
  <si>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</si>
  <si>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</si>
  <si>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</si>
  <si>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</si>
  <si>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</si>
  <si>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</si>
  <si>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</si>
  <si>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</si>
  <si>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</si>
  <si>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</si>
  <si>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</si>
  <si>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</si>
  <si>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</si>
  <si>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</si>
  <si>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</si>
  <si>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</si>
  <si>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</si>
  <si>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</si>
  <si>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</si>
  <si>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</si>
  <si>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</si>
  <si>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</si>
  <si>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</si>
  <si>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</si>
  <si>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</si>
  <si>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</si>
  <si>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</si>
  <si>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</si>
  <si>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</si>
  <si>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</si>
  <si>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</si>
  <si>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</si>
  <si>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</si>
  <si>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</si>
  <si>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</si>
  <si>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</si>
  <si>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</si>
  <si>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</si>
  <si>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</si>
  <si>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</si>
  <si>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</si>
  <si>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</si>
  <si>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</si>
  <si>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</si>
  <si>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</si>
  <si>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</si>
  <si>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</si>
  <si>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</si>
  <si>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</si>
  <si>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</si>
  <si>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</si>
  <si>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</si>
  <si>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</si>
  <si>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</si>
  <si>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</si>
  <si>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</si>
  <si>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</si>
  <si>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</si>
  <si>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</si>
  <si>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</si>
  <si>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</si>
  <si>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</si>
  <si>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</si>
  <si>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</si>
  <si>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</si>
  <si>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</si>
  <si>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</si>
  <si>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</si>
  <si>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</si>
  <si>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</si>
  <si>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</si>
  <si>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</si>
  <si>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</si>
  <si>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</si>
  <si>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</si>
  <si>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</si>
  <si>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</si>
  <si>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</si>
  <si>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</si>
  <si>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</si>
  <si>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</si>
  <si>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</si>
  <si>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</si>
  <si>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</si>
  <si>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</si>
  <si>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</si>
  <si>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</si>
  <si>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</si>
  <si>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</si>
  <si>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</si>
  <si>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</si>
  <si>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</si>
  <si>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</si>
  <si>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</si>
  <si>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</si>
  <si>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</si>
  <si>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</si>
  <si>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</si>
  <si>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</si>
  <si>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</si>
  <si>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</si>
  <si>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</si>
  <si>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</si>
  <si>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</si>
  <si>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</si>
  <si>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</si>
  <si>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</si>
  <si>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</si>
  <si>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</si>
  <si>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</si>
  <si>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</si>
  <si>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</si>
  <si>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</si>
  <si>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</si>
  <si>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Místní poplatek z pobytu</t>
  </si>
  <si>
    <t>Neinv. transf. z všeob. pokl. správy SR-Asistence pro sčítací komisaře SLBD 2021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</si>
  <si>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</si>
  <si>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</si>
  <si>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</si>
  <si>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</si>
  <si>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</si>
  <si>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</si>
  <si>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</si>
  <si>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</si>
  <si>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</si>
  <si>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</si>
  <si>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</si>
  <si>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</si>
  <si>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</si>
  <si>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</si>
  <si>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</si>
  <si>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Přijaté neinv. dary-ost. spr. v obl. hosp. opatření pro krizové stavy (Tornádo 2021)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</si>
  <si>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</si>
  <si>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</si>
  <si>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</si>
  <si>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</si>
  <si>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</si>
  <si>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</si>
  <si>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</si>
  <si>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</si>
  <si>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</si>
  <si>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 xml:space="preserve">Ostatní finanční operace </t>
  </si>
  <si>
    <t>Přijaté pojistné náhrady - veřejné osvětlení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</si>
  <si>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</si>
  <si>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</si>
  <si>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</si>
  <si>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</si>
  <si>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</si>
  <si>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>Ostat. invest. přij. transf. ze SR - modernizace MKDS 2021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</si>
  <si>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</si>
  <si>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</si>
  <si>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</si>
  <si>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</si>
  <si>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</si>
  <si>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</si>
  <si>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</si>
  <si>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>Ost. neinv. přijaté transfery ze SR -RE-USE - centra ve městě Břeclav</t>
  </si>
  <si>
    <t>Příjmy z prodeje krátk. a dlouh. majetku - sběr a zpracování druhotných surovin</t>
  </si>
  <si>
    <t>Přijaté nekapitál. přísp. a náhrady - provoz veř. silniční dopravy</t>
  </si>
  <si>
    <t>Ostat. neinv. přij. transfery ze st. rozpočtu - očkování proti Covid 19</t>
  </si>
  <si>
    <t>Ostat. neinv. přij. transfery ze st. rozpočtu - krizové situace (Tornádo 2021)</t>
  </si>
  <si>
    <t>Inv. přij. transfery ze st. rozpočtu - očkování proti Covid 19</t>
  </si>
  <si>
    <t>Ostat. neinv. přij. transfery ze st. rozpočtu - Akceschopnost JSDH obce</t>
  </si>
  <si>
    <t xml:space="preserve">                                                ROZPOČET PŘÍJMŮ NA ROK 2022</t>
  </si>
  <si>
    <t>ROZPOČET VÝDAJŮ NA ROK 2022</t>
  </si>
  <si>
    <t>1-6/2022</t>
  </si>
  <si>
    <t>Místní poplatek za komunální odpad (zrušeno, nahr. pol. 1345)</t>
  </si>
  <si>
    <t>Místní poplatek za obecní systém odpadového hospodářství</t>
  </si>
  <si>
    <t>Ostatní dráhy</t>
  </si>
  <si>
    <t xml:space="preserve">Dopravní obslužnost </t>
  </si>
  <si>
    <t>Ost. inv. přijaté transfery ze SR -NPŽP - Vozidla na alternativní pohon</t>
  </si>
  <si>
    <t>Přijaté neinv. příspěvky a náhrady - ost. záležitosti pozemních komunikací</t>
  </si>
  <si>
    <t>Sankční platby přijaté od jiných subj. - ost. správa v prům.,staveb.,obch.,a službách</t>
  </si>
  <si>
    <t>15011</t>
  </si>
  <si>
    <t>15319</t>
  </si>
  <si>
    <t>Ost. inv. transf. ze SR - IROP -rekonstr. autobus. zastávky CH.N.V.</t>
  </si>
  <si>
    <t>Ost. neinv. přij. transfery ze SR  - OPZ projekt ,,Domovník - preventista"</t>
  </si>
  <si>
    <t>13013</t>
  </si>
  <si>
    <t>Inv. přijaté transfery ze SF - NPŽP -Učebna pod nebem - ZŠ Na Valtické, Břeclav</t>
  </si>
  <si>
    <t>Inv. přijaté transfery ze SF - NPŽP-Hmyzí zahrada -MŠ Kupkova, Břeclav</t>
  </si>
  <si>
    <t>90992</t>
  </si>
  <si>
    <t>Inv. přijaté transfery ze SF - NPŽP- Přírodní zahrada MŠ Na Valtické</t>
  </si>
  <si>
    <t>Inv. přijaté transfery ze SF - NPŽP-Venkovní učebna ZŠ J. Noháče</t>
  </si>
  <si>
    <t>17969</t>
  </si>
  <si>
    <t xml:space="preserve">Ost. inv. transf. ze SR - IROP - Úpr. křiž. Mládežnická x Bratislavská pro cyklostezku </t>
  </si>
  <si>
    <t>Ost. inv. transf. ze SR- IROP - ZŠ Kpt. Nálepky - rozvoj odb. vzdělávání</t>
  </si>
  <si>
    <t>17016</t>
  </si>
  <si>
    <t>Ost. neinv. přij. transf. ze SR - Podpora zlepš. stavu přírody - EU ,,Zeleň Lidická, Jánský dvůr</t>
  </si>
  <si>
    <t>Ost. neinv. přij. transf. ze SR  - OPŽP ,,Zeleň Lidická, Jánský dvůr</t>
  </si>
  <si>
    <t>17015</t>
  </si>
  <si>
    <t>Ost. neinv. přij. transfery ze SR  - IROP - ZŠ Komenského - speciální učebny - EU</t>
  </si>
  <si>
    <t>Ost. neinv. přij. transfery ze SR  - IROP - ZŠ Komenského - speciální učebny - SR</t>
  </si>
  <si>
    <t>17968</t>
  </si>
  <si>
    <t>Ost. inv. přij. transfery ze SR  - IROP - ZŠ Komenského - speciální učebny</t>
  </si>
  <si>
    <t>Ost. inv. přij. transfery ze SR  - IROP - ZŠ Komenského - rozvoj odborného vzdělávání</t>
  </si>
  <si>
    <t>Humanitární zahraniční pomoc - Ukrajinská krize</t>
  </si>
  <si>
    <t>Ost. neinv. trans. ze SR - projekt ,,Břeclav kompostuje"</t>
  </si>
  <si>
    <t>Neinv. přij. transfery ze SR - příspěvek obcím - kompenzační bonus pro rok 2022</t>
  </si>
  <si>
    <t>Využívání a zneškodňování ostatních komunálních odpadů</t>
  </si>
  <si>
    <t xml:space="preserve">Využívání a zneškodňování komunálního odpadu </t>
  </si>
  <si>
    <t>Ost. přijaté vratky transferů - dopravní obslužnost</t>
  </si>
  <si>
    <t>Příjem z pohjistných plnění - požární ochrana</t>
  </si>
  <si>
    <t>Neinv. přij. transfery z kraje -  ZŠ a MŠ</t>
  </si>
  <si>
    <t xml:space="preserve">                    Tabulka doplňujících ukazatelů za období 6/2022</t>
  </si>
  <si>
    <t>Přijaté peněžní neinv. dary - ost. činnosti souvis. se službami pro FO</t>
  </si>
  <si>
    <t>Ostatní nedaňové příjmy jinde nezařazené - ost. činnosti jinde nezařazené</t>
  </si>
  <si>
    <t>Neinv. přijaté transfery od krajů - Pagery pro seniory</t>
  </si>
  <si>
    <t>Neinv. přij. transfery od krajů - projekt ,,Táhneme za jeden provaz" ZŠ Slovácká</t>
  </si>
  <si>
    <t>Přijaté neinv. příspěvky a náhrady - filmová tvorba, distribuce, kina</t>
  </si>
  <si>
    <t>Přijaté neinv. příspěvky a náhrady</t>
  </si>
  <si>
    <t>Přijaté neinv. příspěvky a náhrady - zachování a obnova kultur. památek nár. histor. povědomí</t>
  </si>
  <si>
    <t>Přijaté neinv. příspěvky a náhrady -Bytové hospodářství</t>
  </si>
  <si>
    <t>Přijaté neinv. příspěvky a náhrady. - nebytové hospodářství</t>
  </si>
  <si>
    <t>Přijaté neinv. příspěvky a náhrady - Pohřebnictví</t>
  </si>
  <si>
    <t>Přijaté neinv. příspěvky a náhrady - sběr a svoz komunálních odpadů</t>
  </si>
  <si>
    <t>Přijaté neinv. příspěvky a náhrady - silnice</t>
  </si>
  <si>
    <t>Přijaté neinv. přísp. a náhrady -  (komunální služby a územní rozvoj j.n.)</t>
  </si>
  <si>
    <t>Přijaté neinv. příspěvky a náhrady - využív. a zneškod. komun. odpadů</t>
  </si>
  <si>
    <t xml:space="preserve">Přijaté neinv. příspěvky a náhrady - zeleň </t>
  </si>
  <si>
    <t>Přijaté neinv. příspěvky a náhrady - ost. činnosti ve zdravotnictví</t>
  </si>
  <si>
    <t>Přijaté neinv. příspěvky a náhrady - činnost místní správy</t>
  </si>
  <si>
    <t>Přijaté neinv. příspěvky a náhrady.-využití volného času dětí a mládeže</t>
  </si>
  <si>
    <t>Přijaté neinv. příspěvky a náhrady-Městská policie</t>
  </si>
  <si>
    <t>Přijaté neinv. příspěvky a náhrady - Činnost místní správy</t>
  </si>
  <si>
    <t>Přijaté neinv. příspěvky a náhrady-Sport. zař. v majetku obce (Olympia)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</si>
  <si>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</si>
  <si>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</si>
  <si>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</si>
  <si>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</si>
  <si>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</si>
  <si>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</si>
  <si>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</si>
  <si>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</si>
  <si>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Konzultační, poradenské a právní služby (sml. Welltax, s.r.o.)</t>
  </si>
  <si>
    <t>Pojistné města Břeclav (sml. Allianz pojišťovna, a.s.)</t>
  </si>
  <si>
    <t>Finanční dar pro Nemocnici Břeclav (RM č.80)</t>
  </si>
  <si>
    <t>030 OKT</t>
  </si>
  <si>
    <t>Technická podpora sw. Aplikace ELKO (sml. Elkontasoft s.r.o.)</t>
  </si>
  <si>
    <t>Stav k 30.06.2022</t>
  </si>
  <si>
    <t>Dosud neprovedené změny rozpočtu - rezervováno</t>
  </si>
  <si>
    <t>Nákup služeb (Advision PRO - vytvoření koncepce TS), zpracování dat a služby související s inf. tech.  (Elkontasoft)</t>
  </si>
  <si>
    <t>ZAPOJENÍ PROSTŘEDKŮ TŘ. 8 - FINANCOVÁNÍ (pol. 8115 u ORJ 110 OEK)</t>
  </si>
  <si>
    <t xml:space="preserve">    (v tis. Kč)</t>
  </si>
  <si>
    <t>Poznámka</t>
  </si>
  <si>
    <t xml:space="preserve">Schválený rozpočet 2022 - změna stavu peněž. prostř. na bank. účtech - zapojení do rozpočtu </t>
  </si>
  <si>
    <t>1.</t>
  </si>
  <si>
    <t>Finanční vypořádání - vratka nevyčerpaných prostředků dotace - odměna pro asistenta komisaře - sčítání lidu 2021</t>
  </si>
  <si>
    <t>020 OSV</t>
  </si>
  <si>
    <t>Finanční vypořádání - vratka nevyčerpaných prostředků na volby do PS parlamentu ČR</t>
  </si>
  <si>
    <t>Oprava soc. zařízení na budobě B</t>
  </si>
  <si>
    <t>Nákup antigenních testů</t>
  </si>
  <si>
    <t>Nákup služeb - monitoring skládky v Ch.N.Vsi</t>
  </si>
  <si>
    <t>Poradenské a právní služby - Aktualizace ICT strategie města Břeclavi</t>
  </si>
  <si>
    <t>Nedofinancované akce roku 2021</t>
  </si>
  <si>
    <t>120 OM</t>
  </si>
  <si>
    <t>Snížení rozpočtu u příjmu Souhrnný dotační vztah k SR (příspěvek na výkon st. správy pro r. 2022)</t>
  </si>
  <si>
    <t xml:space="preserve">schválený rozpočet města 47 344 tis., závazný ukazatel JmK 47 343,70 tis., rozdíl dorozpočtován a o tuto </t>
  </si>
  <si>
    <t>částku navýšen rozpočet tř. 8 - financování u OEK</t>
  </si>
  <si>
    <t>Neinv. přijaté dotace projekt ,,Domovník - preventista" (výdaje byly již zapojeny do rozpočtu 2022)</t>
  </si>
  <si>
    <t>Nákup služeb (přípojka k optické síti, kabeláž - MŠ Okružní)</t>
  </si>
  <si>
    <t>Programové vybavení (nevyčerpané prostředky rozp. z r. 2021)</t>
  </si>
  <si>
    <t>Drobný hmptný dlouh. majetek - WIFI AP - MŠ Okružní</t>
  </si>
  <si>
    <t>Vratka dotace na akci ,,Cyklostezka Včelínek"</t>
  </si>
  <si>
    <t>79-2</t>
  </si>
  <si>
    <t>Krizové řízení - Nákup materiálu a služeb (Ukrajinská krize)</t>
  </si>
  <si>
    <t>Obdržení dotace ,,Vozidla na alternativní pohon" - bylo profinancováno v r. 2021</t>
  </si>
  <si>
    <t>010 TS</t>
  </si>
  <si>
    <t>Inv. přijatá dotace ze SR - ZŠ Komenského - speciální učebny (bylo profinancováno v r. 2021)</t>
  </si>
  <si>
    <t>Nákup biopopelnic (4087,-) prodejních stánků (498,-), štěpkovače (544,50)</t>
  </si>
  <si>
    <t>Poskytování energ. služeb EPC v objektech města Břeclavi (RM č.82)</t>
  </si>
  <si>
    <t>Nákup teleskopického manipulátora</t>
  </si>
  <si>
    <t>Poskytnutí příspěvku ze SR dle zák. č. 519/2021 Sb., o kompenzačním bonusu pro rok 2022</t>
  </si>
  <si>
    <t xml:space="preserve">Pagery pro seniory </t>
  </si>
  <si>
    <t>090 MP</t>
  </si>
  <si>
    <t>Úprava modulů softwaru GINIS a Scarabeus (nové funkcionality k vymáhání přestupků)</t>
  </si>
  <si>
    <t>Neinv. dotace ze SR na projekt ,,Břeclav kompostuje" (bylo profinancováno v r. 2021)</t>
  </si>
  <si>
    <t>MŠ Dukelských hrdinů - rekonstrukce rozvodů ZTI a ÚT (RM č. 83-1)</t>
  </si>
  <si>
    <t>Nákup DHM - seskoková matrace pro HZS</t>
  </si>
  <si>
    <t>Navýšení závazného ukazatele na provoz + inv. PO Tereza Břeclav (ZM č.29)</t>
  </si>
  <si>
    <t>Navýšení závazného ukazatele na provoz + inv. ZŠ a MŠ Kupkova 1 (ZM č.29)</t>
  </si>
  <si>
    <t>Navýšení závazného ukazatele na provoz ZŠ Na Valtické 31A (ZM č.29)</t>
  </si>
  <si>
    <t>Přijetí dotace na projekt ,,S.O.S. hodinky pro seniory" (bylo zapojeno do rozp. z pol. financování dne 25.5.2022)</t>
  </si>
  <si>
    <t xml:space="preserve"> </t>
  </si>
  <si>
    <t>Pasport vybraných rozvahových a výsledovkových položek - HODNOCENÍ - rok 2022</t>
  </si>
  <si>
    <t xml:space="preserve">Příspěvková organizace:   </t>
  </si>
  <si>
    <t>108 - Městské muzeum a galerie Břeclav, příspěvková organizace</t>
  </si>
  <si>
    <t>v  tisicích Kč, bez des.míst</t>
  </si>
  <si>
    <t>Schvál. R.</t>
  </si>
  <si>
    <t>Uprav. R.</t>
  </si>
  <si>
    <t>měsíc</t>
  </si>
  <si>
    <t>r. 2022</t>
  </si>
  <si>
    <t>Plnění</t>
  </si>
  <si>
    <t xml:space="preserve">Závěrka </t>
  </si>
  <si>
    <t>Závěrka</t>
  </si>
  <si>
    <t>Položka</t>
  </si>
  <si>
    <t>účet</t>
  </si>
  <si>
    <t>r. 2021</t>
  </si>
  <si>
    <t>březen</t>
  </si>
  <si>
    <t>červen</t>
  </si>
  <si>
    <t>září</t>
  </si>
  <si>
    <t>prosinec</t>
  </si>
  <si>
    <t>celkem</t>
  </si>
  <si>
    <t>roční v %</t>
  </si>
  <si>
    <t>k 30.06.</t>
  </si>
  <si>
    <t>k 30.09.</t>
  </si>
  <si>
    <t>k 31.12.</t>
  </si>
  <si>
    <t>Počet pracovníků- fyzický stav</t>
  </si>
  <si>
    <t>x</t>
  </si>
  <si>
    <t>Počet pracovníků- přepočtený stav</t>
  </si>
  <si>
    <t>Stálá aktiva</t>
  </si>
  <si>
    <t>02x</t>
  </si>
  <si>
    <t>Oprávky ke stálým aktivům</t>
  </si>
  <si>
    <t>08x</t>
  </si>
  <si>
    <t>Zásoby</t>
  </si>
  <si>
    <t>1xx</t>
  </si>
  <si>
    <t>Pohledávky</t>
  </si>
  <si>
    <t>Finanční majetek</t>
  </si>
  <si>
    <t>2xx</t>
  </si>
  <si>
    <t>AKTIVA CELKEM</t>
  </si>
  <si>
    <t>Jmění</t>
  </si>
  <si>
    <t>Fondy</t>
  </si>
  <si>
    <t>41x</t>
  </si>
  <si>
    <t>Dlouhodobé závazky</t>
  </si>
  <si>
    <t>Krátkodobé závazky</t>
  </si>
  <si>
    <t>Bankovní úvěry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</si>
  <si>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</si>
  <si>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</si>
  <si>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</si>
  <si>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</si>
  <si>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</si>
  <si>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</si>
  <si>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Opravy a udržování</t>
  </si>
  <si>
    <t>Ostatní služby</t>
  </si>
  <si>
    <t xml:space="preserve">Mzdové náklady </t>
  </si>
  <si>
    <t>Zákonné a ostatní odvody</t>
  </si>
  <si>
    <t>524-8</t>
  </si>
  <si>
    <t>Odpis pohledávek</t>
  </si>
  <si>
    <t>Odpisy dlouhodobého majetku</t>
  </si>
  <si>
    <t>Ostatní náklady</t>
  </si>
  <si>
    <t>5xx</t>
  </si>
  <si>
    <t xml:space="preserve">Náklady celkem </t>
  </si>
  <si>
    <t>Tržby za vlastní výrobky</t>
  </si>
  <si>
    <t>Tržby z prodeje služeb</t>
  </si>
  <si>
    <t>Tržby za prodané zboží</t>
  </si>
  <si>
    <t>Provozní dotace</t>
  </si>
  <si>
    <t>67x</t>
  </si>
  <si>
    <t>Ostatní výnosy</t>
  </si>
  <si>
    <t>6xx</t>
  </si>
  <si>
    <t>Výnosy celkem (ÚT 6)</t>
  </si>
  <si>
    <t>Výnosy bez dotací</t>
  </si>
  <si>
    <t>Hospodářský výsledek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</si>
  <si>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</si>
  <si>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</si>
  <si>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</si>
  <si>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</si>
  <si>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</si>
  <si>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Zpracoval: Ing. Marcela Hipská</t>
  </si>
  <si>
    <t>Schválil: Ing. Petr Dlouhý</t>
  </si>
  <si>
    <t>216 - Městská knihovna Břeclav, příspěvková organizace</t>
  </si>
  <si>
    <t>Dlouhodobý hmotný majetek (DHM)</t>
  </si>
  <si>
    <t>Oprávky k DHM</t>
  </si>
  <si>
    <t>Zpracoval:  Klučková Iveta</t>
  </si>
  <si>
    <t>Schválil:   Mgr. Marek Uhlíř</t>
  </si>
  <si>
    <t>226 - Tereza Břeclav, příspěvková organizace</t>
  </si>
  <si>
    <t>Zpracoval: Hana Málková</t>
  </si>
  <si>
    <t xml:space="preserve">dne </t>
  </si>
  <si>
    <t>Schválil: ing. Hrdina Radek</t>
  </si>
  <si>
    <t>227 Domov seniorů Břeclav, příspěvková organizace</t>
  </si>
  <si>
    <t>Účet</t>
  </si>
  <si>
    <t>Zpracoval:  Ing. Pardovská M.</t>
  </si>
  <si>
    <t>Schválil: PhDr. Malinkovič D.</t>
  </si>
  <si>
    <t xml:space="preserve">  </t>
  </si>
  <si>
    <t>4002 - Mateřská škola Břeclav, Břetislavova 6, příspěvková organizace</t>
  </si>
  <si>
    <t>Počet pracovníků - fyzický stav</t>
  </si>
  <si>
    <t>Počet pracovníků - přepočtený stav</t>
  </si>
  <si>
    <t>Mzdové náklady</t>
  </si>
  <si>
    <t>Náklady celkem</t>
  </si>
  <si>
    <t>Vyplnit také počty pracovníků - fyzický i přepočtený stav</t>
  </si>
  <si>
    <r>
      <rPr>
        <b/>
        <sz val="10"/>
        <color theme="1"/>
        <rFont val="Arial CE"/>
        <charset val="238"/>
      </rPr>
      <t xml:space="preserve">Komentář: </t>
    </r>
    <r>
      <rPr>
        <sz val="10"/>
        <color theme="1"/>
        <rFont val="Arial CE"/>
        <charset val="238"/>
      </rPr>
      <t xml:space="preserve"> Březen vyplněn dle odeslané </t>
    </r>
    <r>
      <rPr>
        <sz val="10"/>
        <color theme="1"/>
        <rFont val="Arial CE"/>
        <charset val="238"/>
      </rPr>
      <t xml:space="preserve">mezitimní závěrky, upravený rozpočet = </t>
    </r>
    <r>
      <rPr>
        <sz val="10"/>
        <color theme="1"/>
        <rFont val="Arial CE"/>
        <charset val="238"/>
      </rPr>
      <t xml:space="preserve">mezitimní závěrka k 31.3.x 4, upravený v </t>
    </r>
    <r>
      <rPr>
        <sz val="10"/>
        <color theme="1"/>
        <rFont val="Arial CE"/>
        <charset val="238"/>
      </rPr>
      <t>nerozhodných položkách na vyrovnaný.</t>
    </r>
  </si>
  <si>
    <t xml:space="preserve">Zpracovala: N.Krejčiříková
</t>
  </si>
  <si>
    <t>Schválila: Lenka Čudová</t>
  </si>
  <si>
    <t>4004 - Mateřská škola Břeclav, Hřbitovní 8, příspěvková organizace</t>
  </si>
  <si>
    <t xml:space="preserve">MŠMT: RZ 41, 77, 113, 171, 92, 197 a 291 celkem 3742359,-Kč, do upraveného rozpočtu dáno celkem 3742359,-Kč </t>
  </si>
  <si>
    <t>Zřizovatel: 650000,-</t>
  </si>
  <si>
    <t>Šablony: 78400,-</t>
  </si>
  <si>
    <t>Zpracoval: Trněná</t>
  </si>
  <si>
    <t>Schválil: Mgr. Kocábová Jitka</t>
  </si>
  <si>
    <t>4005 - Mateřská škola Břeclav, Na Valtické 727, příspěvková organizace</t>
  </si>
  <si>
    <t xml:space="preserve">Zpracoval:  Strachová, Olejníková </t>
  </si>
  <si>
    <t xml:space="preserve">Komentář:  </t>
  </si>
  <si>
    <t>V ostatních výnosech (SÚ 6xx) máme v částce:  67 196,- náhrada pojistné události za rozbitou střechu;  akce školy (divadla, bruslení, tj. akce, na které přispívají rodiče)</t>
  </si>
  <si>
    <t>Schválil:  Kaufová</t>
  </si>
  <si>
    <t>4007 - Mateřská škola Břeclav, U Splavu 2765, příspěvková organizace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</si>
  <si>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</t>
    </r>
  </si>
  <si>
    <t>Zpracoval:   N.Krejčiříková</t>
  </si>
  <si>
    <t>Schválil:  Krutišová</t>
  </si>
  <si>
    <t>4010 Mateřská škola Břeclav, Okružní 7, příspěvková organizace</t>
  </si>
  <si>
    <t>Zpracovala: Ing. Markéta Hladká, dne 15.7.2022</t>
  </si>
  <si>
    <t>Schválila: Mgr. Zdeňka Stanická</t>
  </si>
  <si>
    <t>4011 Mateřská škola Břeclav, Osvobození 1, příspěvková organizace</t>
  </si>
  <si>
    <t>Zpracovala: Ing. Markéta Hladká, dne 13.7.2022</t>
  </si>
  <si>
    <t>Schválila: Bc. Eva Čevelová</t>
  </si>
  <si>
    <t>4204 - Základní škola Břeclav, Komenského 2, příspěvková organizace</t>
  </si>
  <si>
    <t>Zpracoval: Denisa Úprková</t>
  </si>
  <si>
    <t>Schválil: Mgr. Yveta Polanská</t>
  </si>
  <si>
    <t>4205 - Základní škola a Mateřská škola Břeclav, Kpt. Nálepky 7, příspěvková organizace</t>
  </si>
  <si>
    <t>Komentář:</t>
  </si>
  <si>
    <t>Během prvního pololetí se již projevují zvýšené ceny energií, zboží i služeb.</t>
  </si>
  <si>
    <t>V druhém pololetí pak bude problém především s náklady na spotřeby energií, rozpočet organizace byl dle pokynu nadále plánován ve snížené výši, nicméně ceny nejen energií</t>
  </si>
  <si>
    <t>rapidně stouply. Smlouvy s dodavateli byly předloženy až po termínu odevzdání plánů rozpočtů, k čemuž může dojít i v letošním roce.</t>
  </si>
  <si>
    <t>Zpracovala: Ing. Olga Rajnochová</t>
  </si>
  <si>
    <t>Schválila: Mgr. Jitka Šaierová</t>
  </si>
  <si>
    <t>4206 - Základní škola a Mateřská škola Břeclav, Kupkova 1, příspěvková organizace</t>
  </si>
  <si>
    <r>
      <t>Komentář:</t>
    </r>
    <r>
      <rPr>
        <i/>
        <sz val="11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 xml:space="preserve"> </t>
    </r>
  </si>
  <si>
    <t>Zpracovala: Ing. Ilona Wozarová</t>
  </si>
  <si>
    <t>Schválila:</t>
  </si>
  <si>
    <t>Mgr. Helena Ondrejková, ředitelka školy</t>
  </si>
  <si>
    <t>Dne: 15.7.2022</t>
  </si>
  <si>
    <t>4207 - Základní škola Břeclav, Na Valtické 31A, příspěvková organizace</t>
  </si>
  <si>
    <t xml:space="preserve">Komentář: </t>
  </si>
  <si>
    <r>
      <t xml:space="preserve">                      </t>
    </r>
    <r>
      <rPr>
        <i/>
        <sz val="1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</t>
    </r>
  </si>
  <si>
    <t>Zpracoval: I. Frýbertová, ekonomka školy</t>
  </si>
  <si>
    <t>Schválil: Mgr. I. Hemalová, ředitelka školy</t>
  </si>
  <si>
    <t>4209 - Základní škola Břeclav, Slovácká 40, příspěvková organizace</t>
  </si>
  <si>
    <t>Proplacena poj událost -krupobití, zničené solár.kolektory - 300tis.Kč, splátka poledávky Union Banka - 122,55tis.Kč</t>
  </si>
  <si>
    <t>Zpracovala:  Menšíková Jana</t>
  </si>
  <si>
    <t>Schválil: Mgr. Janošek Martin</t>
  </si>
  <si>
    <t>4211 Základní škola Jana Noháče, Břeclav, Školní 16, příspěvková organizace</t>
  </si>
  <si>
    <t>Zpracovala: Ing. Markéta Hladká, dne 14.7.2022</t>
  </si>
  <si>
    <t>Schválila: Mgr. Marcela Minaříková</t>
  </si>
  <si>
    <t>4306 - Základní umělecká škola Břeclav, Křížkovského 4, příspěvková organizace</t>
  </si>
  <si>
    <t>MŠMT: RZ  41: 2114252,-Kč, RZ  77: 2114252,-Kč, RZ 113: 3225363,-Kč, RZ 197: 16919225,-Kč a RZ 171 : 2107816,-Kč</t>
  </si>
  <si>
    <t>Zřizovatel: 540000,-Kč</t>
  </si>
  <si>
    <t>Zpracovala: Trněná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</si>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</sst>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7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color indexed="22"/>
      <name val="Arial CE"/>
      <charset val="238"/>
    </font>
    <font>
      <sz val="14"/>
      <name val="Arial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sz val="18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Calibri"/>
      <family val="2"/>
      <charset val="238"/>
      <scheme val="minor"/>
    </font>
    <font>
      <b/>
      <i/>
      <u/>
      <sz val="10"/>
      <name val="Arial CE"/>
      <family val="2"/>
      <charset val="238"/>
    </font>
    <font>
      <b/>
      <i/>
      <sz val="12"/>
      <color rgb="FF000000"/>
      <name val="Arial CE"/>
      <charset val="238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</font>
    <font>
      <b/>
      <i/>
      <sz val="14"/>
      <color rgb="FF000000"/>
      <name val="Arial CE"/>
      <charset val="238"/>
    </font>
    <font>
      <b/>
      <sz val="10"/>
      <color rgb="FF000000"/>
      <name val="Arial CE"/>
      <charset val="238"/>
    </font>
    <font>
      <b/>
      <sz val="14"/>
      <color rgb="FF000000"/>
      <name val="Arial CE"/>
      <charset val="238"/>
    </font>
    <font>
      <b/>
      <sz val="12"/>
      <color rgb="FF000000"/>
      <name val="Arial CE"/>
      <charset val="238"/>
    </font>
    <font>
      <b/>
      <i/>
      <sz val="10"/>
      <color rgb="FF000000"/>
      <name val="Arial CE"/>
      <charset val="238"/>
    </font>
    <font>
      <b/>
      <sz val="10"/>
      <color rgb="FF000000"/>
      <name val="Arial CE1"/>
      <charset val="238"/>
    </font>
    <font>
      <sz val="11"/>
      <color rgb="FF000000"/>
      <name val="Arial CE"/>
      <charset val="238"/>
    </font>
    <font>
      <b/>
      <i/>
      <sz val="11"/>
      <color rgb="FF000000"/>
      <name val="Arial CE"/>
      <charset val="238"/>
    </font>
    <font>
      <b/>
      <sz val="11"/>
      <color rgb="FF000000"/>
      <name val="Arial CE"/>
      <charset val="238"/>
    </font>
    <font>
      <b/>
      <i/>
      <u/>
      <sz val="11"/>
      <color rgb="FF000000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i/>
      <sz val="10"/>
      <color rgb="FF3333FF"/>
      <name val="Arial"/>
      <family val="2"/>
      <charset val="238"/>
    </font>
    <font>
      <b/>
      <i/>
      <sz val="18"/>
      <name val="Calibri"/>
      <family val="2"/>
      <charset val="238"/>
    </font>
    <font>
      <b/>
      <sz val="12"/>
      <color rgb="FFC0C0C0"/>
      <name val="Arial CE"/>
      <charset val="238"/>
    </font>
    <font>
      <b/>
      <i/>
      <sz val="12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Arial"/>
      <family val="2"/>
      <charset val="238"/>
    </font>
    <font>
      <sz val="14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</cellStyleXfs>
  <cellXfs count="1594">
    <xf numFmtId="0" fontId="0" fillId="0" borderId="0" xfId="0"/>
    <xf numFmtId="0" fontId="5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3" borderId="0" xfId="0" applyFont="1" applyFill="1"/>
    <xf numFmtId="4" fontId="6" fillId="3" borderId="14" xfId="0" applyNumberFormat="1" applyFont="1" applyFill="1" applyBorder="1"/>
    <xf numFmtId="4" fontId="6" fillId="3" borderId="9" xfId="0" applyNumberFormat="1" applyFont="1" applyFill="1" applyBorder="1"/>
    <xf numFmtId="4" fontId="6" fillId="3" borderId="12" xfId="0" applyNumberFormat="1" applyFont="1" applyFill="1" applyBorder="1"/>
    <xf numFmtId="4" fontId="6" fillId="3" borderId="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9" xfId="0" applyFont="1" applyFill="1" applyBorder="1"/>
    <xf numFmtId="0" fontId="6" fillId="3" borderId="9" xfId="0" applyFont="1" applyFill="1" applyBorder="1"/>
    <xf numFmtId="0" fontId="1" fillId="0" borderId="0" xfId="0" applyFont="1" applyFill="1"/>
    <xf numFmtId="4" fontId="1" fillId="3" borderId="0" xfId="0" applyNumberFormat="1" applyFont="1" applyFill="1"/>
    <xf numFmtId="0" fontId="1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" fontId="6" fillId="3" borderId="21" xfId="0" applyNumberFormat="1" applyFont="1" applyFill="1" applyBorder="1"/>
    <xf numFmtId="4" fontId="4" fillId="3" borderId="0" xfId="0" applyNumberFormat="1" applyFont="1" applyFill="1"/>
    <xf numFmtId="0" fontId="6" fillId="0" borderId="12" xfId="0" applyFont="1" applyFill="1" applyBorder="1"/>
    <xf numFmtId="0" fontId="2" fillId="3" borderId="9" xfId="0" applyFont="1" applyFill="1" applyBorder="1"/>
    <xf numFmtId="4" fontId="2" fillId="3" borderId="20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2" fillId="3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2" fillId="3" borderId="19" xfId="0" applyFont="1" applyFill="1" applyBorder="1"/>
    <xf numFmtId="4" fontId="2" fillId="3" borderId="19" xfId="0" applyNumberFormat="1" applyFont="1" applyFill="1" applyBorder="1"/>
    <xf numFmtId="0" fontId="6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2" fillId="3" borderId="28" xfId="0" applyFont="1" applyFill="1" applyBorder="1"/>
    <xf numFmtId="4" fontId="2" fillId="3" borderId="28" xfId="0" applyNumberFormat="1" applyFont="1" applyFill="1" applyBorder="1"/>
    <xf numFmtId="0" fontId="6" fillId="3" borderId="6" xfId="0" applyFont="1" applyFill="1" applyBorder="1"/>
    <xf numFmtId="0" fontId="18" fillId="3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4" fontId="6" fillId="0" borderId="21" xfId="0" applyNumberFormat="1" applyFont="1" applyFill="1" applyBorder="1"/>
    <xf numFmtId="4" fontId="7" fillId="5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7" fillId="3" borderId="0" xfId="0" applyNumberFormat="1" applyFont="1" applyFill="1" applyBorder="1"/>
    <xf numFmtId="0" fontId="7" fillId="3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3" borderId="21" xfId="0" applyFont="1" applyFill="1" applyBorder="1"/>
    <xf numFmtId="0" fontId="6" fillId="3" borderId="14" xfId="0" applyFont="1" applyFill="1" applyBorder="1" applyAlignment="1">
      <alignment horizontal="right"/>
    </xf>
    <xf numFmtId="0" fontId="6" fillId="5" borderId="21" xfId="0" applyFont="1" applyFill="1" applyBorder="1"/>
    <xf numFmtId="0" fontId="6" fillId="5" borderId="9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/>
    <xf numFmtId="0" fontId="17" fillId="3" borderId="2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4" fillId="6" borderId="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4" xfId="0" applyFont="1" applyBorder="1"/>
    <xf numFmtId="4" fontId="26" fillId="0" borderId="3" xfId="0" applyNumberFormat="1" applyFont="1" applyBorder="1"/>
    <xf numFmtId="4" fontId="27" fillId="0" borderId="35" xfId="0" applyNumberFormat="1" applyFont="1" applyFill="1" applyBorder="1"/>
    <xf numFmtId="0" fontId="26" fillId="0" borderId="36" xfId="0" applyFont="1" applyBorder="1"/>
    <xf numFmtId="4" fontId="26" fillId="0" borderId="4" xfId="0" applyNumberFormat="1" applyFont="1" applyBorder="1"/>
    <xf numFmtId="0" fontId="26" fillId="0" borderId="37" xfId="0" applyFont="1" applyBorder="1"/>
    <xf numFmtId="0" fontId="24" fillId="0" borderId="38" xfId="0" applyFont="1" applyBorder="1"/>
    <xf numFmtId="4" fontId="24" fillId="0" borderId="5" xfId="0" applyNumberFormat="1" applyFont="1" applyBorder="1"/>
    <xf numFmtId="0" fontId="26" fillId="0" borderId="39" xfId="0" applyFont="1" applyBorder="1"/>
    <xf numFmtId="4" fontId="26" fillId="0" borderId="6" xfId="0" applyNumberFormat="1" applyFont="1" applyBorder="1"/>
    <xf numFmtId="0" fontId="27" fillId="0" borderId="35" xfId="0" applyFont="1" applyBorder="1"/>
    <xf numFmtId="4" fontId="27" fillId="0" borderId="29" xfId="0" applyNumberFormat="1" applyFont="1" applyFill="1" applyBorder="1"/>
    <xf numFmtId="0" fontId="24" fillId="0" borderId="40" xfId="0" applyFont="1" applyBorder="1"/>
    <xf numFmtId="4" fontId="24" fillId="0" borderId="3" xfId="0" applyNumberFormat="1" applyFont="1" applyBorder="1"/>
    <xf numFmtId="0" fontId="24" fillId="0" borderId="41" xfId="0" applyFont="1" applyFill="1" applyBorder="1"/>
    <xf numFmtId="4" fontId="26" fillId="0" borderId="6" xfId="0" applyNumberFormat="1" applyFont="1" applyFill="1" applyBorder="1"/>
    <xf numFmtId="0" fontId="25" fillId="0" borderId="42" xfId="0" applyFont="1" applyBorder="1"/>
    <xf numFmtId="4" fontId="24" fillId="0" borderId="6" xfId="0" applyNumberFormat="1" applyFont="1" applyFill="1" applyBorder="1"/>
    <xf numFmtId="0" fontId="25" fillId="0" borderId="43" xfId="0" applyFont="1" applyBorder="1"/>
    <xf numFmtId="0" fontId="24" fillId="0" borderId="44" xfId="0" applyFont="1" applyBorder="1"/>
    <xf numFmtId="4" fontId="24" fillId="0" borderId="8" xfId="0" applyNumberFormat="1" applyFont="1" applyFill="1" applyBorder="1"/>
    <xf numFmtId="0" fontId="25" fillId="0" borderId="45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3" borderId="9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/>
    <xf numFmtId="4" fontId="6" fillId="4" borderId="13" xfId="0" applyNumberFormat="1" applyFont="1" applyFill="1" applyBorder="1"/>
    <xf numFmtId="4" fontId="6" fillId="4" borderId="12" xfId="0" applyNumberFormat="1" applyFont="1" applyFill="1" applyBorder="1"/>
    <xf numFmtId="4" fontId="2" fillId="4" borderId="20" xfId="0" applyNumberFormat="1" applyFont="1" applyFill="1" applyBorder="1"/>
    <xf numFmtId="4" fontId="1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4" borderId="21" xfId="0" applyNumberFormat="1" applyFont="1" applyFill="1" applyBorder="1"/>
    <xf numFmtId="4" fontId="6" fillId="4" borderId="14" xfId="0" applyNumberFormat="1" applyFont="1" applyFill="1" applyBorder="1"/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5" fillId="0" borderId="0" xfId="0" applyNumberFormat="1" applyFont="1" applyFill="1"/>
    <xf numFmtId="4" fontId="9" fillId="0" borderId="0" xfId="0" applyNumberFormat="1" applyFont="1" applyFill="1"/>
    <xf numFmtId="4" fontId="5" fillId="5" borderId="9" xfId="0" applyNumberFormat="1" applyFont="1" applyFill="1" applyBorder="1"/>
    <xf numFmtId="4" fontId="2" fillId="5" borderId="20" xfId="0" applyNumberFormat="1" applyFont="1" applyFill="1" applyBorder="1"/>
    <xf numFmtId="4" fontId="5" fillId="5" borderId="24" xfId="0" applyNumberFormat="1" applyFont="1" applyFill="1" applyBorder="1"/>
    <xf numFmtId="4" fontId="5" fillId="5" borderId="21" xfId="0" applyNumberFormat="1" applyFont="1" applyFill="1" applyBorder="1"/>
    <xf numFmtId="4" fontId="5" fillId="5" borderId="14" xfId="0" applyNumberFormat="1" applyFont="1" applyFill="1" applyBorder="1"/>
    <xf numFmtId="4" fontId="5" fillId="5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3" borderId="21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/>
    <xf numFmtId="4" fontId="6" fillId="3" borderId="9" xfId="0" applyNumberFormat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4" borderId="14" xfId="0" applyNumberFormat="1" applyFont="1" applyFill="1" applyBorder="1"/>
    <xf numFmtId="4" fontId="7" fillId="5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4" borderId="12" xfId="0" applyNumberFormat="1" applyFont="1" applyFill="1" applyBorder="1"/>
    <xf numFmtId="0" fontId="7" fillId="0" borderId="22" xfId="0" applyFont="1" applyFill="1" applyBorder="1"/>
    <xf numFmtId="4" fontId="17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right"/>
    </xf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3" borderId="2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center"/>
    </xf>
    <xf numFmtId="0" fontId="31" fillId="3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4" fontId="9" fillId="0" borderId="9" xfId="0" applyNumberFormat="1" applyFont="1" applyFill="1" applyBorder="1"/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4" fontId="9" fillId="0" borderId="14" xfId="0" applyNumberFormat="1" applyFont="1" applyFill="1" applyBorder="1"/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28" fillId="3" borderId="20" xfId="0" applyNumberFormat="1" applyFont="1" applyFill="1" applyBorder="1" applyAlignment="1">
      <alignment vertical="center"/>
    </xf>
    <xf numFmtId="0" fontId="6" fillId="0" borderId="11" xfId="0" applyFont="1" applyFill="1" applyBorder="1"/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/>
    <xf numFmtId="4" fontId="8" fillId="0" borderId="13" xfId="0" applyNumberFormat="1" applyFont="1" applyFill="1" applyBorder="1"/>
    <xf numFmtId="4" fontId="3" fillId="4" borderId="20" xfId="0" applyNumberFormat="1" applyFont="1" applyFill="1" applyBorder="1"/>
    <xf numFmtId="4" fontId="3" fillId="5" borderId="20" xfId="0" applyNumberFormat="1" applyFont="1" applyFill="1" applyBorder="1"/>
    <xf numFmtId="49" fontId="6" fillId="0" borderId="3" xfId="0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4" fontId="6" fillId="0" borderId="21" xfId="0" applyNumberFormat="1" applyFont="1" applyFill="1" applyBorder="1" applyProtection="1">
      <protection locked="0"/>
    </xf>
    <xf numFmtId="0" fontId="1" fillId="0" borderId="0" xfId="5" applyFont="1"/>
    <xf numFmtId="0" fontId="4" fillId="0" borderId="0" xfId="5" applyFont="1" applyAlignment="1">
      <alignment horizontal="center"/>
    </xf>
    <xf numFmtId="0" fontId="4" fillId="2" borderId="9" xfId="5" applyFont="1" applyFill="1" applyBorder="1" applyAlignment="1">
      <alignment horizontal="center"/>
    </xf>
    <xf numFmtId="0" fontId="4" fillId="6" borderId="9" xfId="5" applyFont="1" applyFill="1" applyBorder="1" applyAlignment="1">
      <alignment horizontal="center"/>
    </xf>
    <xf numFmtId="1" fontId="1" fillId="0" borderId="9" xfId="5" applyNumberFormat="1" applyFont="1" applyBorder="1"/>
    <xf numFmtId="0" fontId="1" fillId="0" borderId="9" xfId="5" applyFont="1" applyBorder="1"/>
    <xf numFmtId="4" fontId="4" fillId="0" borderId="9" xfId="5" applyNumberFormat="1" applyFont="1" applyBorder="1"/>
    <xf numFmtId="0" fontId="4" fillId="0" borderId="9" xfId="5" applyFont="1" applyBorder="1"/>
    <xf numFmtId="0" fontId="4" fillId="0" borderId="9" xfId="5" applyFont="1" applyBorder="1" applyAlignment="1">
      <alignment horizontal="left"/>
    </xf>
    <xf numFmtId="4" fontId="1" fillId="0" borderId="9" xfId="5" applyNumberFormat="1" applyFont="1" applyBorder="1"/>
    <xf numFmtId="1" fontId="1" fillId="0" borderId="9" xfId="5" applyNumberFormat="1" applyFont="1" applyBorder="1" applyAlignment="1">
      <alignment horizontal="center"/>
    </xf>
    <xf numFmtId="14" fontId="1" fillId="0" borderId="9" xfId="5" applyNumberFormat="1" applyFont="1" applyBorder="1"/>
    <xf numFmtId="0" fontId="1" fillId="0" borderId="9" xfId="5" applyFont="1" applyBorder="1" applyAlignment="1">
      <alignment horizontal="left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4" fontId="32" fillId="0" borderId="9" xfId="0" applyNumberFormat="1" applyFont="1" applyBorder="1"/>
    <xf numFmtId="0" fontId="1" fillId="0" borderId="9" xfId="0" applyFont="1" applyBorder="1"/>
    <xf numFmtId="0" fontId="32" fillId="0" borderId="9" xfId="0" applyFont="1" applyBorder="1" applyAlignment="1">
      <alignment horizontal="left"/>
    </xf>
    <xf numFmtId="0" fontId="32" fillId="0" borderId="0" xfId="0" applyFont="1"/>
    <xf numFmtId="0" fontId="33" fillId="0" borderId="9" xfId="0" applyFont="1" applyBorder="1" applyAlignment="1">
      <alignment horizontal="left"/>
    </xf>
    <xf numFmtId="1" fontId="1" fillId="0" borderId="12" xfId="5" applyNumberFormat="1" applyFont="1" applyBorder="1" applyAlignment="1">
      <alignment horizontal="center"/>
    </xf>
    <xf numFmtId="14" fontId="1" fillId="0" borderId="12" xfId="5" applyNumberFormat="1" applyFont="1" applyBorder="1"/>
    <xf numFmtId="4" fontId="1" fillId="0" borderId="12" xfId="5" applyNumberFormat="1" applyFont="1" applyBorder="1"/>
    <xf numFmtId="0" fontId="1" fillId="0" borderId="12" xfId="5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1" fillId="0" borderId="9" xfId="5" applyFont="1" applyBorder="1" applyAlignment="1">
      <alignment horizontal="center"/>
    </xf>
    <xf numFmtId="0" fontId="1" fillId="0" borderId="9" xfId="5" applyFont="1" applyBorder="1" applyAlignment="1">
      <alignment wrapText="1"/>
    </xf>
    <xf numFmtId="0" fontId="32" fillId="0" borderId="0" xfId="0" applyFont="1" applyAlignment="1">
      <alignment horizontal="center"/>
    </xf>
    <xf numFmtId="4" fontId="32" fillId="0" borderId="0" xfId="0" applyNumberFormat="1" applyFont="1"/>
    <xf numFmtId="0" fontId="33" fillId="2" borderId="9" xfId="0" applyFont="1" applyFill="1" applyBorder="1" applyAlignment="1">
      <alignment horizontal="center"/>
    </xf>
    <xf numFmtId="4" fontId="33" fillId="2" borderId="9" xfId="0" applyNumberFormat="1" applyFont="1" applyFill="1" applyBorder="1" applyAlignment="1">
      <alignment horizontal="center"/>
    </xf>
    <xf numFmtId="0" fontId="33" fillId="0" borderId="0" xfId="0" applyFont="1"/>
    <xf numFmtId="4" fontId="33" fillId="0" borderId="9" xfId="0" applyNumberFormat="1" applyFont="1" applyBorder="1"/>
    <xf numFmtId="0" fontId="32" fillId="0" borderId="9" xfId="0" applyFont="1" applyBorder="1"/>
    <xf numFmtId="0" fontId="1" fillId="0" borderId="7" xfId="0" applyFont="1" applyBorder="1" applyProtection="1">
      <protection locked="0"/>
    </xf>
    <xf numFmtId="0" fontId="1" fillId="0" borderId="7" xfId="0" applyFont="1" applyBorder="1"/>
    <xf numFmtId="4" fontId="33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right"/>
    </xf>
    <xf numFmtId="4" fontId="33" fillId="0" borderId="9" xfId="0" applyNumberFormat="1" applyFont="1" applyBorder="1" applyAlignment="1">
      <alignment horizontal="right"/>
    </xf>
    <xf numFmtId="0" fontId="32" fillId="0" borderId="7" xfId="0" applyFont="1" applyBorder="1"/>
    <xf numFmtId="4" fontId="32" fillId="0" borderId="9" xfId="0" applyNumberFormat="1" applyFont="1" applyBorder="1" applyAlignment="1">
      <alignment horizontal="right"/>
    </xf>
    <xf numFmtId="164" fontId="33" fillId="0" borderId="9" xfId="0" applyNumberFormat="1" applyFont="1" applyBorder="1" applyAlignment="1">
      <alignment horizontal="left"/>
    </xf>
    <xf numFmtId="4" fontId="32" fillId="0" borderId="9" xfId="0" applyNumberFormat="1" applyFont="1" applyBorder="1" applyAlignment="1">
      <alignment horizontal="left"/>
    </xf>
    <xf numFmtId="164" fontId="32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0" fontId="33" fillId="0" borderId="9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32" fillId="0" borderId="9" xfId="0" applyNumberFormat="1" applyFont="1" applyBorder="1" applyAlignment="1">
      <alignment horizontal="center"/>
    </xf>
    <xf numFmtId="14" fontId="32" fillId="0" borderId="9" xfId="0" applyNumberFormat="1" applyFont="1" applyBorder="1" applyAlignment="1">
      <alignment horizontal="left"/>
    </xf>
    <xf numFmtId="0" fontId="32" fillId="2" borderId="9" xfId="0" applyFont="1" applyFill="1" applyBorder="1" applyAlignment="1">
      <alignment horizontal="center"/>
    </xf>
    <xf numFmtId="4" fontId="33" fillId="2" borderId="9" xfId="0" applyNumberFormat="1" applyFont="1" applyFill="1" applyBorder="1"/>
    <xf numFmtId="0" fontId="33" fillId="2" borderId="9" xfId="0" applyFont="1" applyFill="1" applyBorder="1" applyAlignment="1">
      <alignment horizontal="right"/>
    </xf>
    <xf numFmtId="0" fontId="32" fillId="2" borderId="9" xfId="0" applyFont="1" applyFill="1" applyBorder="1"/>
    <xf numFmtId="0" fontId="32" fillId="0" borderId="0" xfId="0" applyFont="1" applyAlignment="1"/>
    <xf numFmtId="0" fontId="17" fillId="0" borderId="0" xfId="1" applyFont="1" applyAlignment="1">
      <alignment horizontal="right"/>
    </xf>
    <xf numFmtId="0" fontId="1" fillId="0" borderId="0" xfId="6"/>
    <xf numFmtId="0" fontId="1" fillId="0" borderId="0" xfId="6" applyAlignment="1">
      <alignment horizontal="left" indent="1"/>
    </xf>
    <xf numFmtId="0" fontId="1" fillId="0" borderId="0" xfId="6" applyAlignment="1">
      <alignment horizontal="center"/>
    </xf>
    <xf numFmtId="3" fontId="1" fillId="0" borderId="0" xfId="6" applyNumberFormat="1" applyFont="1"/>
    <xf numFmtId="3" fontId="1" fillId="0" borderId="0" xfId="6" applyNumberFormat="1"/>
    <xf numFmtId="0" fontId="1" fillId="3" borderId="0" xfId="0" applyFont="1" applyFill="1" applyAlignment="1" applyProtection="1">
      <alignment horizontal="right" wrapText="1"/>
      <protection locked="0"/>
    </xf>
    <xf numFmtId="0" fontId="36" fillId="0" borderId="0" xfId="6" applyFont="1" applyAlignment="1">
      <alignment horizontal="left" indent="1"/>
    </xf>
    <xf numFmtId="3" fontId="37" fillId="0" borderId="0" xfId="6" applyNumberFormat="1" applyFont="1"/>
    <xf numFmtId="0" fontId="38" fillId="0" borderId="0" xfId="6" applyFont="1" applyFill="1" applyAlignment="1">
      <alignment horizontal="left" indent="1"/>
    </xf>
    <xf numFmtId="0" fontId="37" fillId="0" borderId="0" xfId="6" applyFont="1" applyAlignment="1">
      <alignment horizontal="left" indent="1"/>
    </xf>
    <xf numFmtId="0" fontId="1" fillId="0" borderId="0" xfId="6" applyBorder="1" applyAlignment="1">
      <alignment horizontal="center"/>
    </xf>
    <xf numFmtId="0" fontId="1" fillId="0" borderId="0" xfId="6" applyBorder="1"/>
    <xf numFmtId="0" fontId="39" fillId="0" borderId="0" xfId="6" applyFont="1" applyAlignment="1">
      <alignment horizontal="left" indent="1"/>
    </xf>
    <xf numFmtId="0" fontId="40" fillId="0" borderId="0" xfId="6" applyFont="1" applyFill="1" applyBorder="1" applyAlignment="1">
      <alignment horizontal="center"/>
    </xf>
    <xf numFmtId="0" fontId="1" fillId="8" borderId="50" xfId="6" applyFont="1" applyFill="1" applyBorder="1" applyAlignment="1">
      <alignment horizontal="left" indent="1"/>
    </xf>
    <xf numFmtId="0" fontId="1" fillId="8" borderId="51" xfId="6" applyFont="1" applyFill="1" applyBorder="1" applyAlignment="1">
      <alignment horizontal="center"/>
    </xf>
    <xf numFmtId="0" fontId="4" fillId="8" borderId="19" xfId="6" applyFont="1" applyFill="1" applyBorder="1"/>
    <xf numFmtId="0" fontId="37" fillId="9" borderId="51" xfId="6" applyFont="1" applyFill="1" applyBorder="1" applyAlignment="1">
      <alignment horizontal="center"/>
    </xf>
    <xf numFmtId="0" fontId="37" fillId="9" borderId="52" xfId="6" applyFont="1" applyFill="1" applyBorder="1" applyAlignment="1">
      <alignment horizontal="center"/>
    </xf>
    <xf numFmtId="0" fontId="37" fillId="10" borderId="51" xfId="6" applyFont="1" applyFill="1" applyBorder="1" applyAlignment="1">
      <alignment horizontal="center"/>
    </xf>
    <xf numFmtId="0" fontId="37" fillId="10" borderId="52" xfId="6" applyFont="1" applyFill="1" applyBorder="1" applyAlignment="1">
      <alignment horizontal="center"/>
    </xf>
    <xf numFmtId="0" fontId="1" fillId="0" borderId="0" xfId="6" applyFont="1"/>
    <xf numFmtId="0" fontId="42" fillId="8" borderId="53" xfId="6" applyFont="1" applyFill="1" applyBorder="1" applyAlignment="1">
      <alignment horizontal="left" indent="1"/>
    </xf>
    <xf numFmtId="0" fontId="1" fillId="8" borderId="54" xfId="6" applyFont="1" applyFill="1" applyBorder="1" applyAlignment="1">
      <alignment horizontal="center"/>
    </xf>
    <xf numFmtId="0" fontId="4" fillId="7" borderId="55" xfId="6" applyFont="1" applyFill="1" applyBorder="1" applyAlignment="1">
      <alignment horizontal="center"/>
    </xf>
    <xf numFmtId="0" fontId="37" fillId="9" borderId="54" xfId="6" applyFont="1" applyFill="1" applyBorder="1" applyAlignment="1">
      <alignment horizontal="center"/>
    </xf>
    <xf numFmtId="0" fontId="37" fillId="9" borderId="55" xfId="6" applyFont="1" applyFill="1" applyBorder="1" applyAlignment="1">
      <alignment horizontal="center"/>
    </xf>
    <xf numFmtId="3" fontId="37" fillId="8" borderId="28" xfId="6" applyNumberFormat="1" applyFont="1" applyFill="1" applyBorder="1" applyAlignment="1">
      <alignment horizontal="center"/>
    </xf>
    <xf numFmtId="3" fontId="1" fillId="8" borderId="56" xfId="6" applyNumberFormat="1" applyFont="1" applyFill="1" applyBorder="1" applyAlignment="1">
      <alignment horizontal="center"/>
    </xf>
    <xf numFmtId="3" fontId="1" fillId="8" borderId="28" xfId="6" applyNumberFormat="1" applyFont="1" applyFill="1" applyBorder="1" applyAlignment="1">
      <alignment horizontal="center"/>
    </xf>
    <xf numFmtId="0" fontId="37" fillId="10" borderId="54" xfId="6" applyFont="1" applyFill="1" applyBorder="1" applyAlignment="1">
      <alignment horizontal="center"/>
    </xf>
    <xf numFmtId="0" fontId="37" fillId="10" borderId="55" xfId="6" applyFont="1" applyFill="1" applyBorder="1" applyAlignment="1">
      <alignment horizontal="center"/>
    </xf>
    <xf numFmtId="0" fontId="1" fillId="8" borderId="57" xfId="6" applyFont="1" applyFill="1" applyBorder="1" applyAlignment="1">
      <alignment horizontal="center"/>
    </xf>
    <xf numFmtId="0" fontId="42" fillId="0" borderId="41" xfId="6" applyFont="1" applyBorder="1" applyAlignment="1">
      <alignment horizontal="left" indent="1"/>
    </xf>
    <xf numFmtId="165" fontId="1" fillId="0" borderId="51" xfId="6" applyNumberFormat="1" applyFont="1" applyFill="1" applyBorder="1" applyAlignment="1">
      <alignment horizontal="center"/>
    </xf>
    <xf numFmtId="4" fontId="43" fillId="9" borderId="52" xfId="6" applyNumberFormat="1" applyFont="1" applyFill="1" applyBorder="1" applyAlignment="1">
      <alignment horizontal="right"/>
    </xf>
    <xf numFmtId="4" fontId="37" fillId="9" borderId="40" xfId="6" applyNumberFormat="1" applyFont="1" applyFill="1" applyBorder="1" applyAlignment="1">
      <alignment horizontal="right"/>
    </xf>
    <xf numFmtId="4" fontId="37" fillId="0" borderId="40" xfId="6" applyNumberFormat="1" applyFont="1" applyFill="1" applyBorder="1" applyAlignment="1">
      <alignment horizontal="right"/>
    </xf>
    <xf numFmtId="4" fontId="37" fillId="9" borderId="51" xfId="6" applyNumberFormat="1" applyFont="1" applyFill="1" applyBorder="1" applyAlignment="1">
      <alignment horizontal="right"/>
    </xf>
    <xf numFmtId="4" fontId="4" fillId="9" borderId="0" xfId="6" applyNumberFormat="1" applyFont="1" applyFill="1" applyBorder="1" applyAlignment="1" applyProtection="1">
      <alignment horizontal="right"/>
      <protection locked="0"/>
    </xf>
    <xf numFmtId="4" fontId="4" fillId="9" borderId="51" xfId="6" applyNumberFormat="1" applyFont="1" applyFill="1" applyBorder="1" applyAlignment="1" applyProtection="1">
      <alignment horizontal="right"/>
      <protection locked="0"/>
    </xf>
    <xf numFmtId="4" fontId="4" fillId="9" borderId="58" xfId="6" applyNumberFormat="1" applyFont="1" applyFill="1" applyBorder="1" applyAlignment="1" applyProtection="1">
      <alignment horizontal="right"/>
      <protection locked="0"/>
    </xf>
    <xf numFmtId="165" fontId="37" fillId="10" borderId="57" xfId="6" applyNumberFormat="1" applyFont="1" applyFill="1" applyBorder="1" applyAlignment="1">
      <alignment horizontal="right"/>
    </xf>
    <xf numFmtId="3" fontId="37" fillId="10" borderId="59" xfId="6" applyNumberFormat="1" applyFont="1" applyFill="1" applyBorder="1" applyAlignment="1">
      <alignment horizontal="right"/>
    </xf>
    <xf numFmtId="0" fontId="1" fillId="0" borderId="0" xfId="6" applyFont="1" applyAlignment="1">
      <alignment horizontal="right"/>
    </xf>
    <xf numFmtId="4" fontId="4" fillId="0" borderId="60" xfId="6" applyNumberFormat="1" applyFont="1" applyBorder="1" applyAlignment="1">
      <alignment horizontal="right"/>
    </xf>
    <xf numFmtId="4" fontId="37" fillId="9" borderId="52" xfId="6" applyNumberFormat="1" applyFont="1" applyFill="1" applyBorder="1" applyAlignment="1">
      <alignment horizontal="right"/>
    </xf>
    <xf numFmtId="0" fontId="42" fillId="0" borderId="61" xfId="6" applyFont="1" applyBorder="1" applyAlignment="1">
      <alignment horizontal="left" indent="1"/>
    </xf>
    <xf numFmtId="165" fontId="1" fillId="0" borderId="62" xfId="6" applyNumberFormat="1" applyFont="1" applyBorder="1" applyAlignment="1">
      <alignment horizontal="center"/>
    </xf>
    <xf numFmtId="4" fontId="43" fillId="9" borderId="63" xfId="6" applyNumberFormat="1" applyFont="1" applyFill="1" applyBorder="1" applyAlignment="1">
      <alignment horizontal="right"/>
    </xf>
    <xf numFmtId="4" fontId="37" fillId="9" borderId="61" xfId="6" applyNumberFormat="1" applyFont="1" applyFill="1" applyBorder="1" applyAlignment="1">
      <alignment horizontal="right"/>
    </xf>
    <xf numFmtId="4" fontId="37" fillId="0" borderId="61" xfId="6" applyNumberFormat="1" applyFont="1" applyFill="1" applyBorder="1" applyAlignment="1">
      <alignment horizontal="right"/>
    </xf>
    <xf numFmtId="4" fontId="37" fillId="9" borderId="62" xfId="6" applyNumberFormat="1" applyFont="1" applyFill="1" applyBorder="1" applyAlignment="1">
      <alignment horizontal="right"/>
    </xf>
    <xf numFmtId="4" fontId="4" fillId="9" borderId="64" xfId="6" applyNumberFormat="1" applyFont="1" applyFill="1" applyBorder="1" applyAlignment="1" applyProtection="1">
      <alignment horizontal="right"/>
      <protection locked="0"/>
    </xf>
    <xf numFmtId="4" fontId="4" fillId="9" borderId="62" xfId="6" applyNumberFormat="1" applyFont="1" applyFill="1" applyBorder="1" applyAlignment="1" applyProtection="1">
      <alignment horizontal="right"/>
      <protection locked="0"/>
    </xf>
    <xf numFmtId="165" fontId="37" fillId="10" borderId="62" xfId="6" applyNumberFormat="1" applyFont="1" applyFill="1" applyBorder="1" applyAlignment="1">
      <alignment horizontal="right"/>
    </xf>
    <xf numFmtId="3" fontId="37" fillId="10" borderId="63" xfId="6" applyNumberFormat="1" applyFont="1" applyFill="1" applyBorder="1" applyAlignment="1">
      <alignment horizontal="right"/>
    </xf>
    <xf numFmtId="4" fontId="4" fillId="0" borderId="65" xfId="6" applyNumberFormat="1" applyFont="1" applyBorder="1" applyAlignment="1">
      <alignment horizontal="right"/>
    </xf>
    <xf numFmtId="4" fontId="37" fillId="9" borderId="63" xfId="6" applyNumberFormat="1" applyFont="1" applyFill="1" applyBorder="1" applyAlignment="1">
      <alignment horizontal="right"/>
    </xf>
    <xf numFmtId="0" fontId="42" fillId="0" borderId="40" xfId="6" applyFont="1" applyBorder="1" applyAlignment="1">
      <alignment horizontal="left" indent="1"/>
    </xf>
    <xf numFmtId="3" fontId="1" fillId="0" borderId="66" xfId="6" applyNumberFormat="1" applyFont="1" applyBorder="1" applyAlignment="1">
      <alignment horizontal="center"/>
    </xf>
    <xf numFmtId="3" fontId="44" fillId="9" borderId="67" xfId="6" applyNumberFormat="1" applyFont="1" applyFill="1" applyBorder="1" applyAlignment="1">
      <alignment horizontal="right"/>
    </xf>
    <xf numFmtId="3" fontId="37" fillId="9" borderId="40" xfId="6" applyNumberFormat="1" applyFont="1" applyFill="1" applyBorder="1" applyAlignment="1">
      <alignment horizontal="right"/>
    </xf>
    <xf numFmtId="3" fontId="45" fillId="9" borderId="68" xfId="6" applyNumberFormat="1" applyFont="1" applyFill="1" applyBorder="1" applyAlignment="1">
      <alignment horizontal="right"/>
    </xf>
    <xf numFmtId="3" fontId="1" fillId="9" borderId="7" xfId="6" applyNumberFormat="1" applyFont="1" applyFill="1" applyBorder="1" applyAlignment="1" applyProtection="1">
      <alignment horizontal="right"/>
      <protection locked="0"/>
    </xf>
    <xf numFmtId="3" fontId="1" fillId="9" borderId="66" xfId="6" applyNumberFormat="1" applyFont="1" applyFill="1" applyBorder="1" applyAlignment="1" applyProtection="1">
      <alignment horizontal="right"/>
      <protection locked="0"/>
    </xf>
    <xf numFmtId="3" fontId="37" fillId="10" borderId="66" xfId="6" applyNumberFormat="1" applyFont="1" applyFill="1" applyBorder="1" applyAlignment="1">
      <alignment horizontal="right"/>
    </xf>
    <xf numFmtId="3" fontId="37" fillId="10" borderId="67" xfId="6" applyNumberFormat="1" applyFont="1" applyFill="1" applyBorder="1" applyAlignment="1">
      <alignment horizontal="right"/>
    </xf>
    <xf numFmtId="3" fontId="1" fillId="0" borderId="60" xfId="6" applyNumberFormat="1" applyFont="1" applyBorder="1" applyAlignment="1">
      <alignment horizontal="right"/>
    </xf>
    <xf numFmtId="3" fontId="45" fillId="9" borderId="67" xfId="6" applyNumberFormat="1" applyFont="1" applyFill="1" applyBorder="1" applyAlignment="1">
      <alignment horizontal="right"/>
    </xf>
    <xf numFmtId="0" fontId="42" fillId="0" borderId="69" xfId="6" applyFont="1" applyBorder="1" applyAlignment="1">
      <alignment horizontal="left" indent="1"/>
    </xf>
    <xf numFmtId="3" fontId="37" fillId="9" borderId="69" xfId="6" applyNumberFormat="1" applyFont="1" applyFill="1" applyBorder="1" applyAlignment="1">
      <alignment horizontal="right"/>
    </xf>
    <xf numFmtId="3" fontId="45" fillId="9" borderId="66" xfId="6" applyNumberFormat="1" applyFont="1" applyFill="1" applyBorder="1" applyAlignment="1">
      <alignment horizontal="right"/>
    </xf>
    <xf numFmtId="3" fontId="1" fillId="0" borderId="66" xfId="6" applyNumberFormat="1" applyFont="1" applyBorder="1" applyAlignment="1">
      <alignment horizontal="right"/>
    </xf>
    <xf numFmtId="3" fontId="1" fillId="0" borderId="57" xfId="6" applyNumberFormat="1" applyFont="1" applyFill="1" applyBorder="1" applyAlignment="1">
      <alignment horizontal="center"/>
    </xf>
    <xf numFmtId="3" fontId="44" fillId="9" borderId="59" xfId="6" applyNumberFormat="1" applyFont="1" applyFill="1" applyBorder="1" applyAlignment="1">
      <alignment horizontal="right"/>
    </xf>
    <xf numFmtId="3" fontId="37" fillId="9" borderId="70" xfId="6" applyNumberFormat="1" applyFont="1" applyFill="1" applyBorder="1" applyAlignment="1">
      <alignment horizontal="right"/>
    </xf>
    <xf numFmtId="3" fontId="45" fillId="9" borderId="57" xfId="6" applyNumberFormat="1" applyFont="1" applyFill="1" applyBorder="1" applyAlignment="1">
      <alignment horizontal="right"/>
    </xf>
    <xf numFmtId="3" fontId="1" fillId="9" borderId="65" xfId="6" applyNumberFormat="1" applyFont="1" applyFill="1" applyBorder="1" applyAlignment="1" applyProtection="1">
      <alignment horizontal="right"/>
      <protection locked="0"/>
    </xf>
    <xf numFmtId="3" fontId="1" fillId="9" borderId="71" xfId="6" applyNumberFormat="1" applyFont="1" applyFill="1" applyBorder="1" applyAlignment="1" applyProtection="1">
      <alignment horizontal="right"/>
      <protection locked="0"/>
    </xf>
    <xf numFmtId="3" fontId="37" fillId="10" borderId="57" xfId="6" applyNumberFormat="1" applyFont="1" applyFill="1" applyBorder="1" applyAlignment="1">
      <alignment horizontal="right"/>
    </xf>
    <xf numFmtId="3" fontId="1" fillId="0" borderId="62" xfId="6" applyNumberFormat="1" applyFont="1" applyBorder="1" applyAlignment="1">
      <alignment horizontal="right"/>
    </xf>
    <xf numFmtId="3" fontId="45" fillId="9" borderId="59" xfId="6" applyNumberFormat="1" applyFont="1" applyFill="1" applyBorder="1" applyAlignment="1">
      <alignment horizontal="right"/>
    </xf>
    <xf numFmtId="0" fontId="42" fillId="10" borderId="47" xfId="6" applyFont="1" applyFill="1" applyBorder="1" applyAlignment="1">
      <alignment horizontal="left" indent="1"/>
    </xf>
    <xf numFmtId="3" fontId="37" fillId="9" borderId="51" xfId="6" applyNumberFormat="1" applyFont="1" applyFill="1" applyBorder="1" applyAlignment="1">
      <alignment horizontal="center"/>
    </xf>
    <xf numFmtId="3" fontId="37" fillId="9" borderId="47" xfId="6" applyNumberFormat="1" applyFont="1" applyFill="1" applyBorder="1" applyAlignment="1">
      <alignment horizontal="right"/>
    </xf>
    <xf numFmtId="3" fontId="37" fillId="9" borderId="56" xfId="6" applyNumberFormat="1" applyFont="1" applyFill="1" applyBorder="1" applyAlignment="1">
      <alignment horizontal="right"/>
    </xf>
    <xf numFmtId="3" fontId="1" fillId="9" borderId="56" xfId="6" applyNumberFormat="1" applyFont="1" applyFill="1" applyBorder="1" applyAlignment="1" applyProtection="1">
      <alignment horizontal="right"/>
      <protection locked="0"/>
    </xf>
    <xf numFmtId="3" fontId="1" fillId="9" borderId="49" xfId="6" applyNumberFormat="1" applyFont="1" applyFill="1" applyBorder="1" applyAlignment="1" applyProtection="1">
      <alignment horizontal="right"/>
      <protection locked="0"/>
    </xf>
    <xf numFmtId="3" fontId="37" fillId="10" borderId="56" xfId="6" applyNumberFormat="1" applyFont="1" applyFill="1" applyBorder="1" applyAlignment="1">
      <alignment horizontal="right"/>
    </xf>
    <xf numFmtId="3" fontId="37" fillId="10" borderId="49" xfId="6" applyNumberFormat="1" applyFont="1" applyFill="1" applyBorder="1" applyAlignment="1">
      <alignment horizontal="right"/>
    </xf>
    <xf numFmtId="3" fontId="4" fillId="9" borderId="56" xfId="6" applyNumberFormat="1" applyFont="1" applyFill="1" applyBorder="1" applyAlignment="1">
      <alignment horizontal="right"/>
    </xf>
    <xf numFmtId="3" fontId="1" fillId="0" borderId="60" xfId="6" applyNumberFormat="1" applyFont="1" applyFill="1" applyBorder="1" applyAlignment="1">
      <alignment horizontal="center"/>
    </xf>
    <xf numFmtId="3" fontId="1" fillId="9" borderId="68" xfId="6" applyNumberFormat="1" applyFont="1" applyFill="1" applyBorder="1" applyAlignment="1" applyProtection="1">
      <alignment horizontal="right"/>
      <protection locked="0"/>
    </xf>
    <xf numFmtId="3" fontId="1" fillId="9" borderId="46" xfId="6" applyNumberFormat="1" applyFont="1" applyFill="1" applyBorder="1" applyAlignment="1" applyProtection="1">
      <alignment horizontal="right"/>
      <protection locked="0"/>
    </xf>
    <xf numFmtId="3" fontId="1" fillId="0" borderId="68" xfId="6" applyNumberFormat="1" applyFont="1" applyBorder="1" applyAlignment="1">
      <alignment horizontal="right"/>
    </xf>
    <xf numFmtId="3" fontId="1" fillId="0" borderId="62" xfId="6" applyNumberFormat="1" applyFont="1" applyBorder="1" applyAlignment="1">
      <alignment horizontal="center"/>
    </xf>
    <xf numFmtId="3" fontId="44" fillId="9" borderId="72" xfId="6" applyNumberFormat="1" applyFont="1" applyFill="1" applyBorder="1" applyAlignment="1">
      <alignment horizontal="right"/>
    </xf>
    <xf numFmtId="3" fontId="45" fillId="9" borderId="65" xfId="6" applyNumberFormat="1" applyFont="1" applyFill="1" applyBorder="1" applyAlignment="1">
      <alignment horizontal="right"/>
    </xf>
    <xf numFmtId="3" fontId="37" fillId="10" borderId="65" xfId="6" applyNumberFormat="1" applyFont="1" applyFill="1" applyBorder="1" applyAlignment="1">
      <alignment horizontal="right"/>
    </xf>
    <xf numFmtId="3" fontId="37" fillId="10" borderId="72" xfId="6" applyNumberFormat="1" applyFont="1" applyFill="1" applyBorder="1" applyAlignment="1">
      <alignment horizontal="right"/>
    </xf>
    <xf numFmtId="3" fontId="1" fillId="0" borderId="65" xfId="6" applyNumberFormat="1" applyFont="1" applyBorder="1" applyAlignment="1">
      <alignment horizontal="right"/>
    </xf>
    <xf numFmtId="3" fontId="45" fillId="9" borderId="72" xfId="6" applyNumberFormat="1" applyFont="1" applyFill="1" applyBorder="1" applyAlignment="1">
      <alignment horizontal="right"/>
    </xf>
    <xf numFmtId="0" fontId="42" fillId="0" borderId="68" xfId="6" applyFont="1" applyBorder="1" applyAlignment="1">
      <alignment horizontal="left" indent="1"/>
    </xf>
    <xf numFmtId="3" fontId="45" fillId="0" borderId="68" xfId="6" applyNumberFormat="1" applyFont="1" applyFill="1" applyBorder="1" applyAlignment="1">
      <alignment horizontal="center"/>
    </xf>
    <xf numFmtId="3" fontId="44" fillId="9" borderId="60" xfId="6" applyNumberFormat="1" applyFont="1" applyFill="1" applyBorder="1" applyAlignment="1">
      <alignment horizontal="right"/>
    </xf>
    <xf numFmtId="3" fontId="37" fillId="9" borderId="73" xfId="6" applyNumberFormat="1" applyFont="1" applyFill="1" applyBorder="1" applyAlignment="1" applyProtection="1">
      <alignment horizontal="right"/>
      <protection locked="0"/>
    </xf>
    <xf numFmtId="3" fontId="37" fillId="0" borderId="73" xfId="6" applyNumberFormat="1" applyFont="1" applyFill="1" applyBorder="1" applyAlignment="1" applyProtection="1">
      <alignment horizontal="right"/>
      <protection locked="0"/>
    </xf>
    <xf numFmtId="3" fontId="4" fillId="9" borderId="60" xfId="6" applyNumberFormat="1" applyFont="1" applyFill="1" applyBorder="1" applyAlignment="1" applyProtection="1">
      <alignment horizontal="right"/>
      <protection locked="0"/>
    </xf>
    <xf numFmtId="3" fontId="1" fillId="9" borderId="74" xfId="6" applyNumberFormat="1" applyFont="1" applyFill="1" applyBorder="1" applyAlignment="1" applyProtection="1">
      <alignment horizontal="right"/>
      <protection locked="0"/>
    </xf>
    <xf numFmtId="3" fontId="1" fillId="9" borderId="75" xfId="6" applyNumberFormat="1" applyFont="1" applyFill="1" applyBorder="1" applyAlignment="1" applyProtection="1">
      <alignment horizontal="right"/>
      <protection locked="0"/>
    </xf>
    <xf numFmtId="3" fontId="37" fillId="10" borderId="60" xfId="6" applyNumberFormat="1" applyFont="1" applyFill="1" applyBorder="1" applyAlignment="1">
      <alignment horizontal="right"/>
    </xf>
    <xf numFmtId="164" fontId="37" fillId="10" borderId="74" xfId="6" applyNumberFormat="1" applyFont="1" applyFill="1" applyBorder="1" applyAlignment="1">
      <alignment horizontal="right"/>
    </xf>
    <xf numFmtId="3" fontId="4" fillId="0" borderId="60" xfId="6" applyNumberFormat="1" applyFont="1" applyBorder="1" applyAlignment="1">
      <alignment horizontal="right"/>
    </xf>
    <xf numFmtId="3" fontId="37" fillId="9" borderId="74" xfId="6" applyNumberFormat="1" applyFont="1" applyFill="1" applyBorder="1" applyAlignment="1">
      <alignment horizontal="right"/>
    </xf>
    <xf numFmtId="3" fontId="37" fillId="9" borderId="60" xfId="6" applyNumberFormat="1" applyFont="1" applyFill="1" applyBorder="1" applyAlignment="1">
      <alignment horizontal="right"/>
    </xf>
    <xf numFmtId="3" fontId="45" fillId="0" borderId="66" xfId="6" applyNumberFormat="1" applyFont="1" applyFill="1" applyBorder="1" applyAlignment="1">
      <alignment horizontal="center"/>
    </xf>
    <xf numFmtId="3" fontId="44" fillId="9" borderId="66" xfId="6" applyNumberFormat="1" applyFont="1" applyFill="1" applyBorder="1" applyAlignment="1">
      <alignment horizontal="right"/>
    </xf>
    <xf numFmtId="3" fontId="37" fillId="9" borderId="69" xfId="6" applyNumberFormat="1" applyFont="1" applyFill="1" applyBorder="1" applyAlignment="1" applyProtection="1">
      <alignment horizontal="right"/>
      <protection locked="0"/>
    </xf>
    <xf numFmtId="3" fontId="37" fillId="0" borderId="69" xfId="6" applyNumberFormat="1" applyFont="1" applyFill="1" applyBorder="1" applyAlignment="1" applyProtection="1">
      <alignment horizontal="right"/>
      <protection locked="0"/>
    </xf>
    <xf numFmtId="3" fontId="4" fillId="9" borderId="66" xfId="6" applyNumberFormat="1" applyFont="1" applyFill="1" applyBorder="1" applyAlignment="1" applyProtection="1">
      <alignment horizontal="right"/>
      <protection locked="0"/>
    </xf>
    <xf numFmtId="3" fontId="1" fillId="9" borderId="67" xfId="6" applyNumberFormat="1" applyFont="1" applyFill="1" applyBorder="1" applyAlignment="1" applyProtection="1">
      <alignment horizontal="right"/>
      <protection locked="0"/>
    </xf>
    <xf numFmtId="164" fontId="37" fillId="10" borderId="67" xfId="6" applyNumberFormat="1" applyFont="1" applyFill="1" applyBorder="1" applyAlignment="1">
      <alignment horizontal="right"/>
    </xf>
    <xf numFmtId="3" fontId="4" fillId="0" borderId="66" xfId="6" applyNumberFormat="1" applyFont="1" applyBorder="1" applyAlignment="1">
      <alignment horizontal="right"/>
    </xf>
    <xf numFmtId="3" fontId="37" fillId="9" borderId="67" xfId="6" applyNumberFormat="1" applyFont="1" applyFill="1" applyBorder="1" applyAlignment="1">
      <alignment horizontal="right"/>
    </xf>
    <xf numFmtId="3" fontId="37" fillId="9" borderId="66" xfId="6" applyNumberFormat="1" applyFont="1" applyFill="1" applyBorder="1" applyAlignment="1">
      <alignment horizontal="right"/>
    </xf>
    <xf numFmtId="3" fontId="45" fillId="0" borderId="62" xfId="6" applyNumberFormat="1" applyFont="1" applyFill="1" applyBorder="1" applyAlignment="1">
      <alignment horizontal="center"/>
    </xf>
    <xf numFmtId="3" fontId="44" fillId="9" borderId="62" xfId="6" applyNumberFormat="1" applyFont="1" applyFill="1" applyBorder="1" applyAlignment="1">
      <alignment horizontal="right"/>
    </xf>
    <xf numFmtId="3" fontId="37" fillId="9" borderId="61" xfId="6" applyNumberFormat="1" applyFont="1" applyFill="1" applyBorder="1" applyAlignment="1" applyProtection="1">
      <alignment horizontal="right"/>
      <protection locked="0"/>
    </xf>
    <xf numFmtId="3" fontId="37" fillId="0" borderId="61" xfId="6" applyNumberFormat="1" applyFont="1" applyFill="1" applyBorder="1" applyAlignment="1" applyProtection="1">
      <alignment horizontal="right"/>
      <protection locked="0"/>
    </xf>
    <xf numFmtId="3" fontId="37" fillId="9" borderId="53" xfId="6" applyNumberFormat="1" applyFont="1" applyFill="1" applyBorder="1" applyAlignment="1" applyProtection="1">
      <alignment horizontal="right"/>
      <protection locked="0"/>
    </xf>
    <xf numFmtId="3" fontId="4" fillId="9" borderId="62" xfId="6" applyNumberFormat="1" applyFont="1" applyFill="1" applyBorder="1" applyAlignment="1" applyProtection="1">
      <alignment horizontal="right"/>
      <protection locked="0"/>
    </xf>
    <xf numFmtId="3" fontId="1" fillId="9" borderId="63" xfId="6" applyNumberFormat="1" applyFont="1" applyFill="1" applyBorder="1" applyAlignment="1" applyProtection="1">
      <alignment horizontal="right"/>
      <protection locked="0"/>
    </xf>
    <xf numFmtId="3" fontId="1" fillId="9" borderId="64" xfId="6" applyNumberFormat="1" applyFont="1" applyFill="1" applyBorder="1" applyAlignment="1" applyProtection="1">
      <alignment horizontal="right"/>
      <protection locked="0"/>
    </xf>
    <xf numFmtId="3" fontId="37" fillId="10" borderId="62" xfId="6" applyNumberFormat="1" applyFont="1" applyFill="1" applyBorder="1" applyAlignment="1">
      <alignment horizontal="right"/>
    </xf>
    <xf numFmtId="3" fontId="4" fillId="0" borderId="62" xfId="6" applyNumberFormat="1" applyFont="1" applyBorder="1" applyAlignment="1">
      <alignment horizontal="right"/>
    </xf>
    <xf numFmtId="3" fontId="37" fillId="9" borderId="63" xfId="6" applyNumberFormat="1" applyFont="1" applyFill="1" applyBorder="1" applyAlignment="1">
      <alignment horizontal="right"/>
    </xf>
    <xf numFmtId="3" fontId="37" fillId="9" borderId="62" xfId="6" applyNumberFormat="1" applyFont="1" applyFill="1" applyBorder="1" applyAlignment="1">
      <alignment horizontal="right"/>
    </xf>
    <xf numFmtId="3" fontId="44" fillId="9" borderId="68" xfId="6" applyNumberFormat="1" applyFont="1" applyFill="1" applyBorder="1" applyAlignment="1">
      <alignment horizontal="right"/>
    </xf>
    <xf numFmtId="3" fontId="45" fillId="9" borderId="40" xfId="6" applyNumberFormat="1" applyFont="1" applyFill="1" applyBorder="1" applyAlignment="1" applyProtection="1">
      <alignment horizontal="right"/>
      <protection locked="0"/>
    </xf>
    <xf numFmtId="3" fontId="45" fillId="0" borderId="40" xfId="6" applyNumberFormat="1" applyFont="1" applyFill="1" applyBorder="1" applyAlignment="1" applyProtection="1">
      <alignment horizontal="right"/>
      <protection locked="0"/>
    </xf>
    <xf numFmtId="3" fontId="1" fillId="9" borderId="60" xfId="6" applyNumberFormat="1" applyFont="1" applyFill="1" applyBorder="1" applyAlignment="1" applyProtection="1">
      <alignment horizontal="right"/>
      <protection locked="0"/>
    </xf>
    <xf numFmtId="3" fontId="1" fillId="9" borderId="76" xfId="6" applyNumberFormat="1" applyFont="1" applyFill="1" applyBorder="1" applyAlignment="1" applyProtection="1">
      <alignment horizontal="right"/>
      <protection locked="0"/>
    </xf>
    <xf numFmtId="3" fontId="45" fillId="9" borderId="76" xfId="6" applyNumberFormat="1" applyFont="1" applyFill="1" applyBorder="1" applyAlignment="1">
      <alignment horizontal="right"/>
    </xf>
    <xf numFmtId="3" fontId="45" fillId="9" borderId="69" xfId="6" applyNumberFormat="1" applyFont="1" applyFill="1" applyBorder="1" applyAlignment="1" applyProtection="1">
      <alignment horizontal="right"/>
      <protection locked="0"/>
    </xf>
    <xf numFmtId="3" fontId="45" fillId="0" borderId="69" xfId="6" applyNumberFormat="1" applyFont="1" applyFill="1" applyBorder="1" applyAlignment="1" applyProtection="1">
      <alignment horizontal="right"/>
      <protection locked="0"/>
    </xf>
    <xf numFmtId="3" fontId="45" fillId="0" borderId="65" xfId="6" applyNumberFormat="1" applyFont="1" applyFill="1" applyBorder="1" applyAlignment="1">
      <alignment horizontal="center"/>
    </xf>
    <xf numFmtId="3" fontId="44" fillId="9" borderId="65" xfId="6" applyNumberFormat="1" applyFont="1" applyFill="1" applyBorder="1" applyAlignment="1">
      <alignment horizontal="right"/>
    </xf>
    <xf numFmtId="3" fontId="45" fillId="9" borderId="70" xfId="6" applyNumberFormat="1" applyFont="1" applyFill="1" applyBorder="1" applyAlignment="1" applyProtection="1">
      <alignment horizontal="right"/>
      <protection locked="0"/>
    </xf>
    <xf numFmtId="3" fontId="45" fillId="0" borderId="70" xfId="6" applyNumberFormat="1" applyFont="1" applyFill="1" applyBorder="1" applyAlignment="1" applyProtection="1">
      <alignment horizontal="right"/>
      <protection locked="0"/>
    </xf>
    <xf numFmtId="3" fontId="45" fillId="9" borderId="41" xfId="6" applyNumberFormat="1" applyFont="1" applyFill="1" applyBorder="1" applyAlignment="1" applyProtection="1">
      <alignment horizontal="right"/>
      <protection locked="0"/>
    </xf>
    <xf numFmtId="3" fontId="1" fillId="9" borderId="72" xfId="6" applyNumberFormat="1" applyFont="1" applyFill="1" applyBorder="1" applyAlignment="1" applyProtection="1">
      <alignment horizontal="right"/>
      <protection locked="0"/>
    </xf>
    <xf numFmtId="164" fontId="37" fillId="10" borderId="63" xfId="6" applyNumberFormat="1" applyFont="1" applyFill="1" applyBorder="1" applyAlignment="1">
      <alignment horizontal="right"/>
    </xf>
    <xf numFmtId="3" fontId="37" fillId="10" borderId="56" xfId="6" applyNumberFormat="1" applyFont="1" applyFill="1" applyBorder="1" applyAlignment="1">
      <alignment horizontal="center"/>
    </xf>
    <xf numFmtId="3" fontId="37" fillId="9" borderId="47" xfId="6" applyNumberFormat="1" applyFont="1" applyFill="1" applyBorder="1" applyAlignment="1" applyProtection="1">
      <alignment horizontal="right"/>
    </xf>
    <xf numFmtId="3" fontId="37" fillId="9" borderId="49" xfId="6" applyNumberFormat="1" applyFont="1" applyFill="1" applyBorder="1" applyAlignment="1">
      <alignment horizontal="right"/>
    </xf>
    <xf numFmtId="3" fontId="37" fillId="9" borderId="48" xfId="6" applyNumberFormat="1" applyFont="1" applyFill="1" applyBorder="1" applyAlignment="1">
      <alignment horizontal="right"/>
    </xf>
    <xf numFmtId="164" fontId="37" fillId="10" borderId="49" xfId="6" applyNumberFormat="1" applyFont="1" applyFill="1" applyBorder="1" applyAlignment="1">
      <alignment horizontal="right"/>
    </xf>
    <xf numFmtId="3" fontId="45" fillId="9" borderId="73" xfId="6" applyNumberFormat="1" applyFont="1" applyFill="1" applyBorder="1" applyAlignment="1" applyProtection="1">
      <alignment horizontal="right"/>
      <protection locked="0"/>
    </xf>
    <xf numFmtId="3" fontId="37" fillId="10" borderId="68" xfId="6" applyNumberFormat="1" applyFont="1" applyFill="1" applyBorder="1" applyAlignment="1">
      <alignment horizontal="right"/>
    </xf>
    <xf numFmtId="164" fontId="37" fillId="10" borderId="76" xfId="6" applyNumberFormat="1" applyFont="1" applyFill="1" applyBorder="1" applyAlignment="1">
      <alignment horizontal="right"/>
    </xf>
    <xf numFmtId="3" fontId="1" fillId="9" borderId="62" xfId="6" applyNumberFormat="1" applyFont="1" applyFill="1" applyBorder="1" applyAlignment="1" applyProtection="1">
      <alignment horizontal="right"/>
      <protection locked="0"/>
    </xf>
    <xf numFmtId="3" fontId="37" fillId="10" borderId="77" xfId="6" applyNumberFormat="1" applyFont="1" applyFill="1" applyBorder="1" applyAlignment="1">
      <alignment horizontal="right"/>
    </xf>
    <xf numFmtId="3" fontId="37" fillId="10" borderId="40" xfId="6" applyNumberFormat="1" applyFont="1" applyFill="1" applyBorder="1" applyAlignment="1">
      <alignment horizontal="right"/>
    </xf>
    <xf numFmtId="164" fontId="37" fillId="10" borderId="68" xfId="6" applyNumberFormat="1" applyFont="1" applyFill="1" applyBorder="1" applyAlignment="1">
      <alignment horizontal="right"/>
    </xf>
    <xf numFmtId="0" fontId="42" fillId="0" borderId="41" xfId="6" applyFont="1" applyFill="1" applyBorder="1" applyAlignment="1">
      <alignment horizontal="left" indent="1"/>
    </xf>
    <xf numFmtId="3" fontId="37" fillId="0" borderId="57" xfId="6" applyNumberFormat="1" applyFont="1" applyFill="1" applyBorder="1" applyAlignment="1">
      <alignment horizontal="center"/>
    </xf>
    <xf numFmtId="3" fontId="1" fillId="0" borderId="41" xfId="6" applyNumberFormat="1" applyFont="1" applyFill="1" applyBorder="1" applyAlignment="1">
      <alignment horizontal="right"/>
    </xf>
    <xf numFmtId="3" fontId="37" fillId="0" borderId="53" xfId="6" applyNumberFormat="1" applyFont="1" applyFill="1" applyBorder="1" applyAlignment="1" applyProtection="1">
      <alignment horizontal="right"/>
      <protection locked="0"/>
    </xf>
    <xf numFmtId="3" fontId="1" fillId="0" borderId="57" xfId="6" applyNumberFormat="1" applyFont="1" applyFill="1" applyBorder="1" applyAlignment="1">
      <alignment horizontal="right"/>
    </xf>
    <xf numFmtId="3" fontId="1" fillId="0" borderId="0" xfId="6" applyNumberFormat="1" applyFont="1" applyFill="1" applyBorder="1" applyAlignment="1">
      <alignment horizontal="right"/>
    </xf>
    <xf numFmtId="3" fontId="1" fillId="0" borderId="51" xfId="6" applyNumberFormat="1" applyFont="1" applyFill="1" applyBorder="1" applyAlignment="1" applyProtection="1">
      <alignment horizontal="right"/>
      <protection locked="0"/>
    </xf>
    <xf numFmtId="3" fontId="37" fillId="0" borderId="73" xfId="6" applyNumberFormat="1" applyFont="1" applyFill="1" applyBorder="1" applyAlignment="1">
      <alignment horizontal="right"/>
    </xf>
    <xf numFmtId="164" fontId="37" fillId="0" borderId="60" xfId="6" applyNumberFormat="1" applyFont="1" applyFill="1" applyBorder="1" applyAlignment="1">
      <alignment horizontal="right"/>
    </xf>
    <xf numFmtId="0" fontId="1" fillId="0" borderId="0" xfId="6" applyFont="1" applyFill="1" applyAlignment="1">
      <alignment horizontal="right"/>
    </xf>
    <xf numFmtId="3" fontId="37" fillId="0" borderId="49" xfId="6" applyNumberFormat="1" applyFont="1" applyFill="1" applyBorder="1" applyAlignment="1">
      <alignment horizontal="right"/>
    </xf>
    <xf numFmtId="0" fontId="1" fillId="0" borderId="0" xfId="6" applyFill="1"/>
    <xf numFmtId="0" fontId="42" fillId="10" borderId="50" xfId="6" applyFont="1" applyFill="1" applyBorder="1" applyAlignment="1">
      <alignment horizontal="left" indent="1"/>
    </xf>
    <xf numFmtId="3" fontId="37" fillId="10" borderId="47" xfId="6" applyNumberFormat="1" applyFont="1" applyFill="1" applyBorder="1" applyAlignment="1">
      <alignment horizontal="right"/>
    </xf>
    <xf numFmtId="3" fontId="37" fillId="10" borderId="48" xfId="6" applyNumberFormat="1" applyFont="1" applyFill="1" applyBorder="1" applyAlignment="1">
      <alignment horizontal="right"/>
    </xf>
    <xf numFmtId="3" fontId="37" fillId="10" borderId="73" xfId="6" applyNumberFormat="1" applyFont="1" applyFill="1" applyBorder="1" applyAlignment="1">
      <alignment horizontal="right"/>
    </xf>
    <xf numFmtId="164" fontId="37" fillId="10" borderId="60" xfId="6" applyNumberFormat="1" applyFont="1" applyFill="1" applyBorder="1" applyAlignment="1">
      <alignment horizontal="right"/>
    </xf>
    <xf numFmtId="0" fontId="42" fillId="10" borderId="53" xfId="6" applyFont="1" applyFill="1" applyBorder="1" applyAlignment="1">
      <alignment horizontal="left" indent="1"/>
    </xf>
    <xf numFmtId="3" fontId="37" fillId="10" borderId="54" xfId="6" applyNumberFormat="1" applyFont="1" applyFill="1" applyBorder="1" applyAlignment="1">
      <alignment horizontal="center"/>
    </xf>
    <xf numFmtId="164" fontId="37" fillId="10" borderId="56" xfId="6" applyNumberFormat="1" applyFont="1" applyFill="1" applyBorder="1" applyAlignment="1">
      <alignment horizontal="right"/>
    </xf>
    <xf numFmtId="0" fontId="46" fillId="0" borderId="0" xfId="6" applyFont="1" applyFill="1" applyBorder="1" applyAlignment="1">
      <alignment horizontal="left" indent="1"/>
    </xf>
    <xf numFmtId="0" fontId="47" fillId="0" borderId="0" xfId="6" applyFont="1" applyFill="1" applyBorder="1" applyAlignment="1">
      <alignment horizontal="left" indent="1"/>
    </xf>
    <xf numFmtId="0" fontId="1" fillId="0" borderId="0" xfId="6" applyFont="1" applyAlignment="1">
      <alignment horizontal="center"/>
    </xf>
    <xf numFmtId="0" fontId="48" fillId="0" borderId="0" xfId="6" applyFont="1" applyAlignment="1">
      <alignment horizontal="left" indent="1"/>
    </xf>
    <xf numFmtId="0" fontId="4" fillId="0" borderId="0" xfId="6" applyFont="1" applyAlignment="1">
      <alignment horizontal="center"/>
    </xf>
    <xf numFmtId="0" fontId="4" fillId="0" borderId="0" xfId="6" applyFont="1"/>
    <xf numFmtId="3" fontId="4" fillId="0" borderId="0" xfId="6" applyNumberFormat="1" applyFont="1"/>
    <xf numFmtId="0" fontId="49" fillId="0" borderId="0" xfId="6" applyFont="1" applyAlignment="1">
      <alignment horizontal="left" indent="1"/>
    </xf>
    <xf numFmtId="0" fontId="39" fillId="0" borderId="0" xfId="6" applyFont="1" applyAlignment="1">
      <alignment horizontal="left" vertical="center" indent="1"/>
    </xf>
    <xf numFmtId="0" fontId="4" fillId="8" borderId="55" xfId="6" applyFont="1" applyFill="1" applyBorder="1" applyAlignment="1">
      <alignment horizontal="center"/>
    </xf>
    <xf numFmtId="3" fontId="4" fillId="8" borderId="56" xfId="6" applyNumberFormat="1" applyFont="1" applyFill="1" applyBorder="1" applyAlignment="1">
      <alignment horizontal="center"/>
    </xf>
    <xf numFmtId="3" fontId="4" fillId="8" borderId="28" xfId="6" applyNumberFormat="1" applyFont="1" applyFill="1" applyBorder="1" applyAlignment="1">
      <alignment horizontal="center"/>
    </xf>
    <xf numFmtId="4" fontId="4" fillId="0" borderId="50" xfId="6" applyNumberFormat="1" applyFont="1" applyFill="1" applyBorder="1" applyAlignment="1">
      <alignment horizontal="right"/>
    </xf>
    <xf numFmtId="4" fontId="37" fillId="0" borderId="51" xfId="6" applyNumberFormat="1" applyFont="1" applyFill="1" applyBorder="1" applyAlignment="1">
      <alignment horizontal="right"/>
    </xf>
    <xf numFmtId="165" fontId="37" fillId="9" borderId="57" xfId="6" applyNumberFormat="1" applyFont="1" applyFill="1" applyBorder="1" applyAlignment="1">
      <alignment horizontal="right"/>
    </xf>
    <xf numFmtId="4" fontId="4" fillId="0" borderId="61" xfId="6" applyNumberFormat="1" applyFont="1" applyFill="1" applyBorder="1" applyAlignment="1">
      <alignment horizontal="right"/>
    </xf>
    <xf numFmtId="4" fontId="37" fillId="0" borderId="62" xfId="6" applyNumberFormat="1" applyFont="1" applyFill="1" applyBorder="1" applyAlignment="1">
      <alignment horizontal="right"/>
    </xf>
    <xf numFmtId="165" fontId="37" fillId="9" borderId="62" xfId="6" applyNumberFormat="1" applyFont="1" applyFill="1" applyBorder="1" applyAlignment="1">
      <alignment horizontal="right"/>
    </xf>
    <xf numFmtId="3" fontId="1" fillId="0" borderId="69" xfId="6" applyNumberFormat="1" applyFont="1" applyFill="1" applyBorder="1" applyAlignment="1">
      <alignment horizontal="right"/>
    </xf>
    <xf numFmtId="3" fontId="37" fillId="9" borderId="57" xfId="6" applyNumberFormat="1" applyFont="1" applyFill="1" applyBorder="1" applyAlignment="1">
      <alignment horizontal="right"/>
    </xf>
    <xf numFmtId="3" fontId="37" fillId="9" borderId="56" xfId="6" applyNumberFormat="1" applyFont="1" applyFill="1" applyBorder="1" applyAlignment="1">
      <alignment horizontal="center"/>
    </xf>
    <xf numFmtId="3" fontId="37" fillId="9" borderId="65" xfId="6" applyNumberFormat="1" applyFont="1" applyFill="1" applyBorder="1" applyAlignment="1">
      <alignment horizontal="right"/>
    </xf>
    <xf numFmtId="3" fontId="1" fillId="0" borderId="73" xfId="6" applyNumberFormat="1" applyFont="1" applyFill="1" applyBorder="1" applyAlignment="1">
      <alignment horizontal="right"/>
    </xf>
    <xf numFmtId="3" fontId="4" fillId="9" borderId="74" xfId="6" applyNumberFormat="1" applyFont="1" applyFill="1" applyBorder="1" applyAlignment="1" applyProtection="1">
      <alignment horizontal="right"/>
      <protection locked="0"/>
    </xf>
    <xf numFmtId="3" fontId="4" fillId="9" borderId="75" xfId="6" applyNumberFormat="1" applyFont="1" applyFill="1" applyBorder="1" applyAlignment="1" applyProtection="1">
      <alignment horizontal="right"/>
      <protection locked="0"/>
    </xf>
    <xf numFmtId="3" fontId="37" fillId="9" borderId="73" xfId="6" applyNumberFormat="1" applyFont="1" applyFill="1" applyBorder="1" applyAlignment="1">
      <alignment horizontal="right"/>
    </xf>
    <xf numFmtId="3" fontId="4" fillId="9" borderId="67" xfId="6" applyNumberFormat="1" applyFont="1" applyFill="1" applyBorder="1" applyAlignment="1" applyProtection="1">
      <alignment horizontal="right"/>
      <protection locked="0"/>
    </xf>
    <xf numFmtId="3" fontId="4" fillId="9" borderId="7" xfId="6" applyNumberFormat="1" applyFont="1" applyFill="1" applyBorder="1" applyAlignment="1" applyProtection="1">
      <alignment horizontal="right"/>
      <protection locked="0"/>
    </xf>
    <xf numFmtId="164" fontId="37" fillId="10" borderId="66" xfId="6" applyNumberFormat="1" applyFont="1" applyFill="1" applyBorder="1" applyAlignment="1">
      <alignment horizontal="right"/>
    </xf>
    <xf numFmtId="3" fontId="1" fillId="0" borderId="53" xfId="6" applyNumberFormat="1" applyFont="1" applyFill="1" applyBorder="1" applyAlignment="1">
      <alignment horizontal="right"/>
    </xf>
    <xf numFmtId="3" fontId="4" fillId="9" borderId="63" xfId="6" applyNumberFormat="1" applyFont="1" applyFill="1" applyBorder="1" applyAlignment="1" applyProtection="1">
      <alignment horizontal="right"/>
      <protection locked="0"/>
    </xf>
    <xf numFmtId="3" fontId="4" fillId="9" borderId="64" xfId="6" applyNumberFormat="1" applyFont="1" applyFill="1" applyBorder="1" applyAlignment="1" applyProtection="1">
      <alignment horizontal="right"/>
      <protection locked="0"/>
    </xf>
    <xf numFmtId="3" fontId="37" fillId="9" borderId="61" xfId="6" applyNumberFormat="1" applyFont="1" applyFill="1" applyBorder="1" applyAlignment="1">
      <alignment horizontal="right"/>
    </xf>
    <xf numFmtId="164" fontId="37" fillId="10" borderId="62" xfId="6" applyNumberFormat="1" applyFont="1" applyFill="1" applyBorder="1" applyAlignment="1">
      <alignment horizontal="right"/>
    </xf>
    <xf numFmtId="3" fontId="44" fillId="9" borderId="40" xfId="6" applyNumberFormat="1" applyFont="1" applyFill="1" applyBorder="1" applyAlignment="1" applyProtection="1">
      <alignment horizontal="right"/>
      <protection locked="0"/>
    </xf>
    <xf numFmtId="3" fontId="44" fillId="0" borderId="40" xfId="6" applyNumberFormat="1" applyFont="1" applyFill="1" applyBorder="1" applyAlignment="1" applyProtection="1">
      <alignment horizontal="right"/>
      <protection locked="0"/>
    </xf>
    <xf numFmtId="3" fontId="1" fillId="9" borderId="76" xfId="6" applyNumberFormat="1" applyFont="1" applyFill="1" applyBorder="1" applyAlignment="1">
      <alignment horizontal="right"/>
    </xf>
    <xf numFmtId="3" fontId="44" fillId="9" borderId="69" xfId="6" applyNumberFormat="1" applyFont="1" applyFill="1" applyBorder="1" applyAlignment="1" applyProtection="1">
      <alignment horizontal="right"/>
      <protection locked="0"/>
    </xf>
    <xf numFmtId="3" fontId="44" fillId="0" borderId="69" xfId="6" applyNumberFormat="1" applyFont="1" applyFill="1" applyBorder="1" applyAlignment="1" applyProtection="1">
      <alignment horizontal="right"/>
      <protection locked="0"/>
    </xf>
    <xf numFmtId="3" fontId="1" fillId="9" borderId="67" xfId="6" applyNumberFormat="1" applyFont="1" applyFill="1" applyBorder="1" applyAlignment="1">
      <alignment horizontal="right"/>
    </xf>
    <xf numFmtId="3" fontId="1" fillId="11" borderId="41" xfId="6" applyNumberFormat="1" applyFont="1" applyFill="1" applyBorder="1" applyAlignment="1">
      <alignment horizontal="right"/>
    </xf>
    <xf numFmtId="3" fontId="44" fillId="9" borderId="70" xfId="6" applyNumberFormat="1" applyFont="1" applyFill="1" applyBorder="1" applyAlignment="1" applyProtection="1">
      <alignment horizontal="right"/>
      <protection locked="0"/>
    </xf>
    <xf numFmtId="3" fontId="44" fillId="0" borderId="70" xfId="6" applyNumberFormat="1" applyFont="1" applyFill="1" applyBorder="1" applyAlignment="1" applyProtection="1">
      <alignment horizontal="right"/>
      <protection locked="0"/>
    </xf>
    <xf numFmtId="3" fontId="1" fillId="9" borderId="72" xfId="6" applyNumberFormat="1" applyFont="1" applyFill="1" applyBorder="1" applyAlignment="1">
      <alignment horizontal="right"/>
    </xf>
    <xf numFmtId="3" fontId="43" fillId="10" borderId="56" xfId="6" applyNumberFormat="1" applyFont="1" applyFill="1" applyBorder="1" applyAlignment="1">
      <alignment horizontal="right"/>
    </xf>
    <xf numFmtId="3" fontId="43" fillId="9" borderId="49" xfId="6" applyNumberFormat="1" applyFont="1" applyFill="1" applyBorder="1" applyAlignment="1">
      <alignment horizontal="right"/>
    </xf>
    <xf numFmtId="3" fontId="43" fillId="9" borderId="56" xfId="6" applyNumberFormat="1" applyFont="1" applyFill="1" applyBorder="1" applyAlignment="1">
      <alignment horizontal="right"/>
    </xf>
    <xf numFmtId="3" fontId="1" fillId="0" borderId="40" xfId="6" applyNumberFormat="1" applyFont="1" applyFill="1" applyBorder="1" applyAlignment="1">
      <alignment horizontal="right"/>
    </xf>
    <xf numFmtId="3" fontId="37" fillId="9" borderId="28" xfId="6" applyNumberFormat="1" applyFont="1" applyFill="1" applyBorder="1" applyAlignment="1">
      <alignment horizontal="right"/>
    </xf>
    <xf numFmtId="3" fontId="37" fillId="9" borderId="77" xfId="6" applyNumberFormat="1" applyFont="1" applyFill="1" applyBorder="1" applyAlignment="1">
      <alignment horizontal="right"/>
    </xf>
    <xf numFmtId="0" fontId="1" fillId="0" borderId="0" xfId="6" applyFont="1" applyFill="1"/>
    <xf numFmtId="0" fontId="1" fillId="0" borderId="0" xfId="6" applyFont="1" applyAlignment="1">
      <alignment horizontal="left" indent="1"/>
    </xf>
    <xf numFmtId="0" fontId="1" fillId="0" borderId="0" xfId="6" applyFont="1" applyBorder="1" applyAlignment="1">
      <alignment horizontal="center"/>
    </xf>
    <xf numFmtId="0" fontId="1" fillId="0" borderId="0" xfId="6" applyFont="1" applyBorder="1"/>
    <xf numFmtId="0" fontId="50" fillId="0" borderId="0" xfId="6" applyFont="1" applyFill="1" applyBorder="1" applyAlignment="1">
      <alignment horizontal="center"/>
    </xf>
    <xf numFmtId="0" fontId="23" fillId="0" borderId="0" xfId="6" applyFont="1"/>
    <xf numFmtId="0" fontId="1" fillId="8" borderId="19" xfId="6" applyFont="1" applyFill="1" applyBorder="1"/>
    <xf numFmtId="0" fontId="1" fillId="8" borderId="55" xfId="6" applyFont="1" applyFill="1" applyBorder="1" applyAlignment="1">
      <alignment horizontal="center"/>
    </xf>
    <xf numFmtId="3" fontId="37" fillId="9" borderId="59" xfId="6" applyNumberFormat="1" applyFont="1" applyFill="1" applyBorder="1" applyAlignment="1">
      <alignment horizontal="right"/>
    </xf>
    <xf numFmtId="0" fontId="42" fillId="9" borderId="47" xfId="6" applyFont="1" applyFill="1" applyBorder="1" applyAlignment="1">
      <alignment horizontal="left" indent="1"/>
    </xf>
    <xf numFmtId="3" fontId="51" fillId="9" borderId="47" xfId="6" applyNumberFormat="1" applyFont="1" applyFill="1" applyBorder="1" applyAlignment="1">
      <alignment horizontal="right"/>
    </xf>
    <xf numFmtId="3" fontId="52" fillId="0" borderId="68" xfId="6" applyNumberFormat="1" applyFont="1" applyFill="1" applyBorder="1" applyAlignment="1">
      <alignment horizontal="center"/>
    </xf>
    <xf numFmtId="3" fontId="51" fillId="9" borderId="73" xfId="6" applyNumberFormat="1" applyFont="1" applyFill="1" applyBorder="1" applyAlignment="1" applyProtection="1">
      <alignment horizontal="right"/>
      <protection locked="0"/>
    </xf>
    <xf numFmtId="3" fontId="51" fillId="0" borderId="73" xfId="6" applyNumberFormat="1" applyFont="1" applyFill="1" applyBorder="1" applyAlignment="1" applyProtection="1">
      <alignment horizontal="right"/>
      <protection locked="0"/>
    </xf>
    <xf numFmtId="3" fontId="51" fillId="10" borderId="60" xfId="6" applyNumberFormat="1" applyFont="1" applyFill="1" applyBorder="1" applyAlignment="1">
      <alignment horizontal="right"/>
    </xf>
    <xf numFmtId="164" fontId="51" fillId="10" borderId="74" xfId="6" applyNumberFormat="1" applyFont="1" applyFill="1" applyBorder="1" applyAlignment="1">
      <alignment horizontal="right"/>
    </xf>
    <xf numFmtId="3" fontId="51" fillId="9" borderId="74" xfId="6" applyNumberFormat="1" applyFont="1" applyFill="1" applyBorder="1" applyAlignment="1">
      <alignment horizontal="right"/>
    </xf>
    <xf numFmtId="3" fontId="51" fillId="9" borderId="60" xfId="6" applyNumberFormat="1" applyFont="1" applyFill="1" applyBorder="1" applyAlignment="1">
      <alignment horizontal="right"/>
    </xf>
    <xf numFmtId="3" fontId="52" fillId="0" borderId="66" xfId="6" applyNumberFormat="1" applyFont="1" applyFill="1" applyBorder="1" applyAlignment="1">
      <alignment horizontal="center"/>
    </xf>
    <xf numFmtId="3" fontId="51" fillId="9" borderId="69" xfId="6" applyNumberFormat="1" applyFont="1" applyFill="1" applyBorder="1" applyAlignment="1" applyProtection="1">
      <alignment horizontal="right"/>
      <protection locked="0"/>
    </xf>
    <xf numFmtId="3" fontId="51" fillId="0" borderId="69" xfId="6" applyNumberFormat="1" applyFont="1" applyFill="1" applyBorder="1" applyAlignment="1" applyProtection="1">
      <alignment horizontal="right"/>
      <protection locked="0"/>
    </xf>
    <xf numFmtId="3" fontId="51" fillId="10" borderId="66" xfId="6" applyNumberFormat="1" applyFont="1" applyFill="1" applyBorder="1" applyAlignment="1">
      <alignment horizontal="right"/>
    </xf>
    <xf numFmtId="164" fontId="51" fillId="10" borderId="67" xfId="6" applyNumberFormat="1" applyFont="1" applyFill="1" applyBorder="1" applyAlignment="1">
      <alignment horizontal="right"/>
    </xf>
    <xf numFmtId="3" fontId="51" fillId="9" borderId="67" xfId="6" applyNumberFormat="1" applyFont="1" applyFill="1" applyBorder="1" applyAlignment="1">
      <alignment horizontal="right"/>
    </xf>
    <xf numFmtId="3" fontId="51" fillId="9" borderId="66" xfId="6" applyNumberFormat="1" applyFont="1" applyFill="1" applyBorder="1" applyAlignment="1">
      <alignment horizontal="right"/>
    </xf>
    <xf numFmtId="3" fontId="52" fillId="0" borderId="62" xfId="6" applyNumberFormat="1" applyFont="1" applyFill="1" applyBorder="1" applyAlignment="1">
      <alignment horizontal="center"/>
    </xf>
    <xf numFmtId="3" fontId="51" fillId="9" borderId="61" xfId="6" applyNumberFormat="1" applyFont="1" applyFill="1" applyBorder="1" applyAlignment="1" applyProtection="1">
      <alignment horizontal="right"/>
      <protection locked="0"/>
    </xf>
    <xf numFmtId="3" fontId="51" fillId="0" borderId="61" xfId="6" applyNumberFormat="1" applyFont="1" applyFill="1" applyBorder="1" applyAlignment="1" applyProtection="1">
      <alignment horizontal="right"/>
      <protection locked="0"/>
    </xf>
    <xf numFmtId="3" fontId="51" fillId="9" borderId="53" xfId="6" applyNumberFormat="1" applyFont="1" applyFill="1" applyBorder="1" applyAlignment="1" applyProtection="1">
      <alignment horizontal="right"/>
      <protection locked="0"/>
    </xf>
    <xf numFmtId="3" fontId="51" fillId="10" borderId="62" xfId="6" applyNumberFormat="1" applyFont="1" applyFill="1" applyBorder="1" applyAlignment="1">
      <alignment horizontal="right"/>
    </xf>
    <xf numFmtId="164" fontId="51" fillId="10" borderId="63" xfId="6" applyNumberFormat="1" applyFont="1" applyFill="1" applyBorder="1" applyAlignment="1">
      <alignment horizontal="right"/>
    </xf>
    <xf numFmtId="3" fontId="51" fillId="9" borderId="63" xfId="6" applyNumberFormat="1" applyFont="1" applyFill="1" applyBorder="1" applyAlignment="1">
      <alignment horizontal="right"/>
    </xf>
    <xf numFmtId="3" fontId="51" fillId="9" borderId="62" xfId="6" applyNumberFormat="1" applyFont="1" applyFill="1" applyBorder="1" applyAlignment="1">
      <alignment horizontal="right"/>
    </xf>
    <xf numFmtId="3" fontId="53" fillId="0" borderId="68" xfId="6" applyNumberFormat="1" applyFont="1" applyFill="1" applyBorder="1" applyAlignment="1">
      <alignment horizontal="center"/>
    </xf>
    <xf numFmtId="3" fontId="53" fillId="9" borderId="40" xfId="6" applyNumberFormat="1" applyFont="1" applyFill="1" applyBorder="1" applyAlignment="1" applyProtection="1">
      <alignment horizontal="right"/>
      <protection locked="0"/>
    </xf>
    <xf numFmtId="3" fontId="53" fillId="0" borderId="40" xfId="6" applyNumberFormat="1" applyFont="1" applyFill="1" applyBorder="1" applyAlignment="1" applyProtection="1">
      <alignment horizontal="right"/>
      <protection locked="0"/>
    </xf>
    <xf numFmtId="3" fontId="52" fillId="9" borderId="40" xfId="6" applyNumberFormat="1" applyFont="1" applyFill="1" applyBorder="1" applyAlignment="1" applyProtection="1">
      <alignment horizontal="right"/>
      <protection locked="0"/>
    </xf>
    <xf numFmtId="3" fontId="52" fillId="9" borderId="76" xfId="6" applyNumberFormat="1" applyFont="1" applyFill="1" applyBorder="1" applyAlignment="1">
      <alignment horizontal="right"/>
    </xf>
    <xf numFmtId="3" fontId="52" fillId="9" borderId="68" xfId="6" applyNumberFormat="1" applyFont="1" applyFill="1" applyBorder="1" applyAlignment="1">
      <alignment horizontal="right"/>
    </xf>
    <xf numFmtId="3" fontId="53" fillId="0" borderId="66" xfId="6" applyNumberFormat="1" applyFont="1" applyFill="1" applyBorder="1" applyAlignment="1">
      <alignment horizontal="center"/>
    </xf>
    <xf numFmtId="3" fontId="53" fillId="9" borderId="69" xfId="6" applyNumberFormat="1" applyFont="1" applyFill="1" applyBorder="1" applyAlignment="1" applyProtection="1">
      <alignment horizontal="right"/>
      <protection locked="0"/>
    </xf>
    <xf numFmtId="3" fontId="53" fillId="0" borderId="69" xfId="6" applyNumberFormat="1" applyFont="1" applyFill="1" applyBorder="1" applyAlignment="1" applyProtection="1">
      <alignment horizontal="right"/>
      <protection locked="0"/>
    </xf>
    <xf numFmtId="3" fontId="52" fillId="9" borderId="69" xfId="6" applyNumberFormat="1" applyFont="1" applyFill="1" applyBorder="1" applyAlignment="1" applyProtection="1">
      <alignment horizontal="right"/>
      <protection locked="0"/>
    </xf>
    <xf numFmtId="3" fontId="52" fillId="9" borderId="67" xfId="6" applyNumberFormat="1" applyFont="1" applyFill="1" applyBorder="1" applyAlignment="1">
      <alignment horizontal="right"/>
    </xf>
    <xf numFmtId="3" fontId="52" fillId="9" borderId="66" xfId="6" applyNumberFormat="1" applyFont="1" applyFill="1" applyBorder="1" applyAlignment="1">
      <alignment horizontal="right"/>
    </xf>
    <xf numFmtId="3" fontId="53" fillId="0" borderId="65" xfId="6" applyNumberFormat="1" applyFont="1" applyFill="1" applyBorder="1" applyAlignment="1">
      <alignment horizontal="center"/>
    </xf>
    <xf numFmtId="3" fontId="53" fillId="9" borderId="70" xfId="6" applyNumberFormat="1" applyFont="1" applyFill="1" applyBorder="1" applyAlignment="1" applyProtection="1">
      <alignment horizontal="right"/>
      <protection locked="0"/>
    </xf>
    <xf numFmtId="3" fontId="53" fillId="0" borderId="70" xfId="6" applyNumberFormat="1" applyFont="1" applyFill="1" applyBorder="1" applyAlignment="1" applyProtection="1">
      <alignment horizontal="right"/>
      <protection locked="0"/>
    </xf>
    <xf numFmtId="3" fontId="52" fillId="9" borderId="41" xfId="6" applyNumberFormat="1" applyFont="1" applyFill="1" applyBorder="1" applyAlignment="1" applyProtection="1">
      <alignment horizontal="right"/>
      <protection locked="0"/>
    </xf>
    <xf numFmtId="3" fontId="52" fillId="9" borderId="72" xfId="6" applyNumberFormat="1" applyFont="1" applyFill="1" applyBorder="1" applyAlignment="1">
      <alignment horizontal="right"/>
    </xf>
    <xf numFmtId="3" fontId="52" fillId="9" borderId="65" xfId="6" applyNumberFormat="1" applyFont="1" applyFill="1" applyBorder="1" applyAlignment="1">
      <alignment horizontal="right"/>
    </xf>
    <xf numFmtId="0" fontId="47" fillId="10" borderId="47" xfId="6" applyFont="1" applyFill="1" applyBorder="1" applyAlignment="1">
      <alignment horizontal="left" indent="1"/>
    </xf>
    <xf numFmtId="3" fontId="51" fillId="10" borderId="56" xfId="6" applyNumberFormat="1" applyFont="1" applyFill="1" applyBorder="1" applyAlignment="1">
      <alignment horizontal="center"/>
    </xf>
    <xf numFmtId="3" fontId="51" fillId="10" borderId="47" xfId="6" applyNumberFormat="1" applyFont="1" applyFill="1" applyBorder="1" applyAlignment="1">
      <alignment horizontal="right"/>
    </xf>
    <xf numFmtId="3" fontId="51" fillId="9" borderId="47" xfId="6" applyNumberFormat="1" applyFont="1" applyFill="1" applyBorder="1" applyAlignment="1" applyProtection="1">
      <alignment horizontal="right"/>
    </xf>
    <xf numFmtId="3" fontId="51" fillId="9" borderId="49" xfId="6" applyNumberFormat="1" applyFont="1" applyFill="1" applyBorder="1" applyAlignment="1">
      <alignment horizontal="right"/>
    </xf>
    <xf numFmtId="3" fontId="51" fillId="9" borderId="48" xfId="6" applyNumberFormat="1" applyFont="1" applyFill="1" applyBorder="1" applyAlignment="1">
      <alignment horizontal="right"/>
    </xf>
    <xf numFmtId="3" fontId="51" fillId="10" borderId="56" xfId="6" applyNumberFormat="1" applyFont="1" applyFill="1" applyBorder="1" applyAlignment="1">
      <alignment horizontal="right"/>
    </xf>
    <xf numFmtId="164" fontId="51" fillId="10" borderId="49" xfId="6" applyNumberFormat="1" applyFont="1" applyFill="1" applyBorder="1" applyAlignment="1">
      <alignment horizontal="right"/>
    </xf>
    <xf numFmtId="3" fontId="51" fillId="9" borderId="56" xfId="6" applyNumberFormat="1" applyFont="1" applyFill="1" applyBorder="1" applyAlignment="1">
      <alignment horizontal="right"/>
    </xf>
    <xf numFmtId="3" fontId="52" fillId="9" borderId="73" xfId="6" applyNumberFormat="1" applyFont="1" applyFill="1" applyBorder="1" applyAlignment="1" applyProtection="1">
      <alignment horizontal="right"/>
      <protection locked="0"/>
    </xf>
    <xf numFmtId="3" fontId="51" fillId="9" borderId="76" xfId="6" applyNumberFormat="1" applyFont="1" applyFill="1" applyBorder="1" applyAlignment="1">
      <alignment horizontal="right"/>
    </xf>
    <xf numFmtId="3" fontId="51" fillId="9" borderId="68" xfId="6" applyNumberFormat="1" applyFont="1" applyFill="1" applyBorder="1" applyAlignment="1">
      <alignment horizontal="right"/>
    </xf>
    <xf numFmtId="3" fontId="51" fillId="9" borderId="72" xfId="6" applyNumberFormat="1" applyFont="1" applyFill="1" applyBorder="1" applyAlignment="1">
      <alignment horizontal="right"/>
    </xf>
    <xf numFmtId="3" fontId="51" fillId="9" borderId="65" xfId="6" applyNumberFormat="1" applyFont="1" applyFill="1" applyBorder="1" applyAlignment="1">
      <alignment horizontal="right"/>
    </xf>
    <xf numFmtId="3" fontId="51" fillId="10" borderId="47" xfId="6" applyNumberFormat="1" applyFont="1" applyFill="1" applyBorder="1" applyAlignment="1" applyProtection="1">
      <alignment horizontal="right"/>
    </xf>
    <xf numFmtId="3" fontId="51" fillId="9" borderId="28" xfId="6" applyNumberFormat="1" applyFont="1" applyFill="1" applyBorder="1" applyAlignment="1">
      <alignment horizontal="right"/>
    </xf>
    <xf numFmtId="3" fontId="51" fillId="9" borderId="77" xfId="6" applyNumberFormat="1" applyFont="1" applyFill="1" applyBorder="1" applyAlignment="1">
      <alignment horizontal="right"/>
    </xf>
    <xf numFmtId="3" fontId="51" fillId="10" borderId="54" xfId="6" applyNumberFormat="1" applyFont="1" applyFill="1" applyBorder="1" applyAlignment="1">
      <alignment horizontal="right"/>
    </xf>
    <xf numFmtId="164" fontId="51" fillId="10" borderId="76" xfId="6" applyNumberFormat="1" applyFont="1" applyFill="1" applyBorder="1" applyAlignment="1">
      <alignment horizontal="right"/>
    </xf>
    <xf numFmtId="3" fontId="51" fillId="0" borderId="57" xfId="6" applyNumberFormat="1" applyFont="1" applyFill="1" applyBorder="1" applyAlignment="1">
      <alignment horizontal="center"/>
    </xf>
    <xf numFmtId="3" fontId="51" fillId="0" borderId="53" xfId="6" applyNumberFormat="1" applyFont="1" applyFill="1" applyBorder="1" applyAlignment="1" applyProtection="1">
      <alignment horizontal="right"/>
      <protection locked="0"/>
    </xf>
    <xf numFmtId="3" fontId="51" fillId="0" borderId="73" xfId="6" applyNumberFormat="1" applyFont="1" applyFill="1" applyBorder="1" applyAlignment="1">
      <alignment horizontal="right"/>
    </xf>
    <xf numFmtId="164" fontId="51" fillId="0" borderId="60" xfId="6" applyNumberFormat="1" applyFont="1" applyFill="1" applyBorder="1" applyAlignment="1">
      <alignment horizontal="right"/>
    </xf>
    <xf numFmtId="3" fontId="51" fillId="0" borderId="49" xfId="6" applyNumberFormat="1" applyFont="1" applyFill="1" applyBorder="1" applyAlignment="1">
      <alignment horizontal="right"/>
    </xf>
    <xf numFmtId="0" fontId="47" fillId="10" borderId="50" xfId="6" applyFont="1" applyFill="1" applyBorder="1" applyAlignment="1">
      <alignment horizontal="left" indent="1"/>
    </xf>
    <xf numFmtId="3" fontId="51" fillId="10" borderId="48" xfId="6" applyNumberFormat="1" applyFont="1" applyFill="1" applyBorder="1" applyAlignment="1">
      <alignment horizontal="right"/>
    </xf>
    <xf numFmtId="3" fontId="51" fillId="10" borderId="49" xfId="6" applyNumberFormat="1" applyFont="1" applyFill="1" applyBorder="1" applyAlignment="1">
      <alignment horizontal="right"/>
    </xf>
    <xf numFmtId="3" fontId="51" fillId="10" borderId="73" xfId="6" applyNumberFormat="1" applyFont="1" applyFill="1" applyBorder="1" applyAlignment="1">
      <alignment horizontal="right"/>
    </xf>
    <xf numFmtId="164" fontId="51" fillId="10" borderId="60" xfId="6" applyNumberFormat="1" applyFont="1" applyFill="1" applyBorder="1" applyAlignment="1">
      <alignment horizontal="right"/>
    </xf>
    <xf numFmtId="0" fontId="47" fillId="10" borderId="53" xfId="6" applyFont="1" applyFill="1" applyBorder="1" applyAlignment="1">
      <alignment horizontal="left" indent="1"/>
    </xf>
    <xf numFmtId="3" fontId="51" fillId="10" borderId="54" xfId="6" applyNumberFormat="1" applyFont="1" applyFill="1" applyBorder="1" applyAlignment="1">
      <alignment horizontal="center"/>
    </xf>
    <xf numFmtId="164" fontId="51" fillId="10" borderId="56" xfId="6" applyNumberFormat="1" applyFont="1" applyFill="1" applyBorder="1" applyAlignment="1">
      <alignment horizontal="right"/>
    </xf>
    <xf numFmtId="0" fontId="1" fillId="0" borderId="0" xfId="6" applyFont="1" applyAlignment="1">
      <alignment horizontal="left"/>
    </xf>
    <xf numFmtId="14" fontId="1" fillId="0" borderId="0" xfId="6" applyNumberFormat="1" applyFont="1"/>
    <xf numFmtId="0" fontId="42" fillId="0" borderId="0" xfId="1" applyFont="1" applyAlignment="1">
      <alignment horizontal="right"/>
    </xf>
    <xf numFmtId="0" fontId="45" fillId="0" borderId="0" xfId="6" applyFont="1"/>
    <xf numFmtId="0" fontId="45" fillId="0" borderId="0" xfId="6" applyFont="1" applyAlignment="1">
      <alignment horizontal="left" vertical="center" indent="1"/>
    </xf>
    <xf numFmtId="3" fontId="45" fillId="0" borderId="0" xfId="6" applyNumberFormat="1" applyFont="1" applyAlignment="1">
      <alignment horizontal="left" vertical="center" indent="1"/>
    </xf>
    <xf numFmtId="0" fontId="45" fillId="3" borderId="0" xfId="0" applyFont="1" applyFill="1" applyAlignment="1" applyProtection="1">
      <alignment horizontal="left" vertical="center" wrapText="1" indent="1"/>
      <protection locked="0"/>
    </xf>
    <xf numFmtId="0" fontId="54" fillId="0" borderId="0" xfId="6" applyFont="1" applyAlignment="1">
      <alignment horizontal="left" vertical="center" indent="1"/>
    </xf>
    <xf numFmtId="3" fontId="37" fillId="0" borderId="0" xfId="6" applyNumberFormat="1" applyFont="1" applyAlignment="1">
      <alignment horizontal="left" vertical="center" indent="1"/>
    </xf>
    <xf numFmtId="0" fontId="37" fillId="0" borderId="0" xfId="6" applyFont="1" applyFill="1" applyAlignment="1">
      <alignment horizontal="left" vertical="center" indent="1"/>
    </xf>
    <xf numFmtId="0" fontId="37" fillId="0" borderId="0" xfId="6" applyFont="1" applyAlignment="1">
      <alignment horizontal="left" vertical="center" indent="1"/>
    </xf>
    <xf numFmtId="0" fontId="45" fillId="0" borderId="0" xfId="6" applyFont="1" applyBorder="1" applyAlignment="1">
      <alignment horizontal="left" vertical="center" indent="1"/>
    </xf>
    <xf numFmtId="0" fontId="37" fillId="0" borderId="0" xfId="6" applyFont="1" applyFill="1" applyBorder="1" applyAlignment="1">
      <alignment horizontal="left" vertical="center" indent="1"/>
    </xf>
    <xf numFmtId="0" fontId="37" fillId="9" borderId="19" xfId="6" applyFont="1" applyFill="1" applyBorder="1" applyAlignment="1">
      <alignment vertical="center"/>
    </xf>
    <xf numFmtId="0" fontId="37" fillId="9" borderId="51" xfId="6" applyFont="1" applyFill="1" applyBorder="1" applyAlignment="1">
      <alignment horizontal="center" vertical="center"/>
    </xf>
    <xf numFmtId="0" fontId="37" fillId="9" borderId="52" xfId="6" applyFont="1" applyFill="1" applyBorder="1" applyAlignment="1">
      <alignment horizontal="center" vertical="center"/>
    </xf>
    <xf numFmtId="0" fontId="37" fillId="0" borderId="0" xfId="6" applyFont="1" applyAlignment="1">
      <alignment vertical="center"/>
    </xf>
    <xf numFmtId="0" fontId="37" fillId="9" borderId="28" xfId="6" applyFont="1" applyFill="1" applyBorder="1" applyAlignment="1">
      <alignment horizontal="center" vertical="center"/>
    </xf>
    <xf numFmtId="0" fontId="37" fillId="9" borderId="54" xfId="6" applyFont="1" applyFill="1" applyBorder="1" applyAlignment="1">
      <alignment horizontal="center" vertical="center"/>
    </xf>
    <xf numFmtId="3" fontId="37" fillId="9" borderId="28" xfId="6" applyNumberFormat="1" applyFont="1" applyFill="1" applyBorder="1" applyAlignment="1">
      <alignment horizontal="center" vertical="center"/>
    </xf>
    <xf numFmtId="3" fontId="37" fillId="9" borderId="51" xfId="6" applyNumberFormat="1" applyFont="1" applyFill="1" applyBorder="1" applyAlignment="1">
      <alignment horizontal="center" vertical="center"/>
    </xf>
    <xf numFmtId="0" fontId="37" fillId="9" borderId="55" xfId="6" applyFont="1" applyFill="1" applyBorder="1" applyAlignment="1">
      <alignment horizontal="center" vertical="center"/>
    </xf>
    <xf numFmtId="0" fontId="37" fillId="9" borderId="57" xfId="6" applyFont="1" applyFill="1" applyBorder="1" applyAlignment="1">
      <alignment horizontal="center" vertical="center"/>
    </xf>
    <xf numFmtId="165" fontId="45" fillId="0" borderId="57" xfId="6" applyNumberFormat="1" applyFont="1" applyFill="1" applyBorder="1" applyAlignment="1">
      <alignment horizontal="center"/>
    </xf>
    <xf numFmtId="2" fontId="37" fillId="9" borderId="58" xfId="6" applyNumberFormat="1" applyFont="1" applyFill="1" applyBorder="1" applyAlignment="1" applyProtection="1">
      <alignment horizontal="right"/>
      <protection locked="0"/>
    </xf>
    <xf numFmtId="2" fontId="37" fillId="9" borderId="40" xfId="6" applyNumberFormat="1" applyFont="1" applyFill="1" applyBorder="1" applyAlignment="1">
      <alignment horizontal="right"/>
    </xf>
    <xf numFmtId="2" fontId="37" fillId="0" borderId="68" xfId="6" applyNumberFormat="1" applyFont="1" applyFill="1" applyBorder="1" applyAlignment="1">
      <alignment horizontal="right"/>
    </xf>
    <xf numFmtId="2" fontId="37" fillId="9" borderId="0" xfId="0" applyNumberFormat="1" applyFont="1" applyFill="1" applyBorder="1" applyProtection="1">
      <protection locked="0"/>
    </xf>
    <xf numFmtId="2" fontId="37" fillId="9" borderId="73" xfId="0" applyNumberFormat="1" applyFont="1" applyFill="1" applyBorder="1" applyProtection="1">
      <protection locked="0"/>
    </xf>
    <xf numFmtId="2" fontId="37" fillId="9" borderId="60" xfId="6" applyNumberFormat="1" applyFont="1" applyFill="1" applyBorder="1" applyAlignment="1" applyProtection="1">
      <alignment horizontal="right"/>
      <protection locked="0"/>
    </xf>
    <xf numFmtId="1" fontId="37" fillId="9" borderId="57" xfId="6" applyNumberFormat="1" applyFont="1" applyFill="1" applyBorder="1" applyAlignment="1">
      <alignment horizontal="right"/>
    </xf>
    <xf numFmtId="1" fontId="37" fillId="9" borderId="59" xfId="6" applyNumberFormat="1" applyFont="1" applyFill="1" applyBorder="1" applyAlignment="1">
      <alignment horizontal="right"/>
    </xf>
    <xf numFmtId="1" fontId="45" fillId="0" borderId="0" xfId="6" applyNumberFormat="1" applyFont="1" applyAlignment="1">
      <alignment horizontal="right"/>
    </xf>
    <xf numFmtId="2" fontId="37" fillId="0" borderId="60" xfId="6" applyNumberFormat="1" applyFont="1" applyFill="1" applyBorder="1" applyAlignment="1">
      <alignment horizontal="right"/>
    </xf>
    <xf numFmtId="2" fontId="37" fillId="9" borderId="52" xfId="6" applyNumberFormat="1" applyFont="1" applyFill="1" applyBorder="1" applyAlignment="1">
      <alignment horizontal="right"/>
    </xf>
    <xf numFmtId="0" fontId="42" fillId="0" borderId="61" xfId="6" applyFont="1" applyFill="1" applyBorder="1" applyAlignment="1">
      <alignment horizontal="left" indent="1"/>
    </xf>
    <xf numFmtId="165" fontId="45" fillId="0" borderId="62" xfId="6" applyNumberFormat="1" applyFont="1" applyFill="1" applyBorder="1" applyAlignment="1">
      <alignment horizontal="center"/>
    </xf>
    <xf numFmtId="2" fontId="37" fillId="9" borderId="64" xfId="6" applyNumberFormat="1" applyFont="1" applyFill="1" applyBorder="1" applyAlignment="1" applyProtection="1">
      <alignment horizontal="right"/>
      <protection locked="0"/>
    </xf>
    <xf numFmtId="2" fontId="37" fillId="9" borderId="61" xfId="6" applyNumberFormat="1" applyFont="1" applyFill="1" applyBorder="1" applyAlignment="1">
      <alignment horizontal="right"/>
    </xf>
    <xf numFmtId="2" fontId="37" fillId="0" borderId="62" xfId="6" applyNumberFormat="1" applyFont="1" applyFill="1" applyBorder="1" applyAlignment="1">
      <alignment horizontal="right"/>
    </xf>
    <xf numFmtId="2" fontId="37" fillId="9" borderId="64" xfId="0" applyNumberFormat="1" applyFont="1" applyFill="1" applyBorder="1" applyProtection="1">
      <protection locked="0"/>
    </xf>
    <xf numFmtId="2" fontId="37" fillId="9" borderId="70" xfId="0" applyNumberFormat="1" applyFont="1" applyFill="1" applyBorder="1" applyProtection="1">
      <protection locked="0"/>
    </xf>
    <xf numFmtId="2" fontId="37" fillId="9" borderId="62" xfId="6" applyNumberFormat="1" applyFont="1" applyFill="1" applyBorder="1" applyAlignment="1" applyProtection="1">
      <alignment horizontal="right"/>
      <protection locked="0"/>
    </xf>
    <xf numFmtId="0" fontId="45" fillId="0" borderId="0" xfId="6" applyFont="1" applyAlignment="1">
      <alignment horizontal="right"/>
    </xf>
    <xf numFmtId="2" fontId="37" fillId="0" borderId="65" xfId="6" applyNumberFormat="1" applyFont="1" applyFill="1" applyBorder="1" applyAlignment="1">
      <alignment horizontal="right"/>
    </xf>
    <xf numFmtId="2" fontId="37" fillId="9" borderId="63" xfId="6" applyNumberFormat="1" applyFont="1" applyFill="1" applyBorder="1" applyAlignment="1">
      <alignment horizontal="right"/>
    </xf>
    <xf numFmtId="0" fontId="42" fillId="0" borderId="40" xfId="6" applyFont="1" applyFill="1" applyBorder="1" applyAlignment="1">
      <alignment horizontal="left" indent="1"/>
    </xf>
    <xf numFmtId="3" fontId="45" fillId="9" borderId="74" xfId="6" applyNumberFormat="1" applyFont="1" applyFill="1" applyBorder="1" applyAlignment="1" applyProtection="1">
      <alignment horizontal="right"/>
      <protection locked="0"/>
    </xf>
    <xf numFmtId="3" fontId="45" fillId="9" borderId="40" xfId="6" applyNumberFormat="1" applyFont="1" applyFill="1" applyBorder="1" applyAlignment="1">
      <alignment horizontal="right"/>
    </xf>
    <xf numFmtId="3" fontId="45" fillId="9" borderId="7" xfId="0" applyNumberFormat="1" applyFont="1" applyFill="1" applyBorder="1" applyProtection="1">
      <protection locked="0"/>
    </xf>
    <xf numFmtId="3" fontId="45" fillId="9" borderId="60" xfId="0" applyNumberFormat="1" applyFont="1" applyFill="1" applyBorder="1" applyProtection="1">
      <protection locked="0"/>
    </xf>
    <xf numFmtId="3" fontId="45" fillId="9" borderId="76" xfId="6" applyNumberFormat="1" applyFont="1" applyFill="1" applyBorder="1" applyAlignment="1" applyProtection="1">
      <alignment horizontal="right"/>
      <protection locked="0"/>
    </xf>
    <xf numFmtId="3" fontId="45" fillId="0" borderId="60" xfId="0" applyNumberFormat="1" applyFont="1" applyFill="1" applyBorder="1" applyProtection="1">
      <protection locked="0"/>
    </xf>
    <xf numFmtId="3" fontId="45" fillId="9" borderId="66" xfId="6" applyNumberFormat="1" applyFont="1" applyFill="1" applyBorder="1" applyAlignment="1" applyProtection="1">
      <alignment horizontal="right"/>
      <protection locked="0"/>
    </xf>
    <xf numFmtId="3" fontId="45" fillId="9" borderId="60" xfId="6" applyNumberFormat="1" applyFont="1" applyFill="1" applyBorder="1" applyAlignment="1" applyProtection="1">
      <alignment horizontal="right"/>
      <protection locked="0"/>
    </xf>
    <xf numFmtId="0" fontId="42" fillId="0" borderId="69" xfId="6" applyFont="1" applyFill="1" applyBorder="1" applyAlignment="1">
      <alignment horizontal="left" indent="1"/>
    </xf>
    <xf numFmtId="3" fontId="45" fillId="9" borderId="67" xfId="6" applyNumberFormat="1" applyFont="1" applyFill="1" applyBorder="1" applyAlignment="1" applyProtection="1">
      <alignment horizontal="right"/>
      <protection locked="0"/>
    </xf>
    <xf numFmtId="3" fontId="45" fillId="9" borderId="69" xfId="6" applyNumberFormat="1" applyFont="1" applyFill="1" applyBorder="1" applyAlignment="1">
      <alignment horizontal="right"/>
    </xf>
    <xf numFmtId="3" fontId="45" fillId="9" borderId="46" xfId="0" applyNumberFormat="1" applyFont="1" applyFill="1" applyBorder="1" applyProtection="1">
      <protection locked="0"/>
    </xf>
    <xf numFmtId="3" fontId="45" fillId="9" borderId="66" xfId="0" applyNumberFormat="1" applyFont="1" applyFill="1" applyBorder="1" applyProtection="1">
      <protection locked="0"/>
    </xf>
    <xf numFmtId="3" fontId="45" fillId="0" borderId="66" xfId="0" applyNumberFormat="1" applyFont="1" applyFill="1" applyBorder="1" applyProtection="1">
      <protection locked="0"/>
    </xf>
    <xf numFmtId="3" fontId="45" fillId="0" borderId="57" xfId="6" applyNumberFormat="1" applyFont="1" applyFill="1" applyBorder="1" applyAlignment="1">
      <alignment horizontal="center"/>
    </xf>
    <xf numFmtId="3" fontId="45" fillId="9" borderId="70" xfId="6" applyNumberFormat="1" applyFont="1" applyFill="1" applyBorder="1" applyAlignment="1">
      <alignment horizontal="right"/>
    </xf>
    <xf numFmtId="3" fontId="45" fillId="9" borderId="0" xfId="0" applyNumberFormat="1" applyFont="1" applyFill="1" applyBorder="1" applyProtection="1">
      <protection locked="0"/>
    </xf>
    <xf numFmtId="3" fontId="45" fillId="0" borderId="57" xfId="0" applyNumberFormat="1" applyFont="1" applyFill="1" applyBorder="1" applyProtection="1">
      <protection locked="0"/>
    </xf>
    <xf numFmtId="3" fontId="45" fillId="9" borderId="65" xfId="6" applyNumberFormat="1" applyFont="1" applyFill="1" applyBorder="1" applyAlignment="1" applyProtection="1">
      <alignment horizontal="right"/>
      <protection locked="0"/>
    </xf>
    <xf numFmtId="0" fontId="42" fillId="0" borderId="47" xfId="6" applyFont="1" applyFill="1" applyBorder="1" applyAlignment="1">
      <alignment horizontal="left" indent="1"/>
    </xf>
    <xf numFmtId="3" fontId="37" fillId="0" borderId="56" xfId="6" applyNumberFormat="1" applyFont="1" applyFill="1" applyBorder="1" applyAlignment="1">
      <alignment horizontal="center"/>
    </xf>
    <xf numFmtId="3" fontId="37" fillId="9" borderId="56" xfId="0" applyNumberFormat="1" applyFont="1" applyFill="1" applyBorder="1" applyProtection="1">
      <protection locked="0"/>
    </xf>
    <xf numFmtId="3" fontId="37" fillId="9" borderId="48" xfId="0" applyNumberFormat="1" applyFont="1" applyFill="1" applyBorder="1" applyProtection="1">
      <protection locked="0"/>
    </xf>
    <xf numFmtId="3" fontId="37" fillId="9" borderId="49" xfId="0" applyNumberFormat="1" applyFont="1" applyFill="1" applyBorder="1" applyProtection="1">
      <protection locked="0"/>
    </xf>
    <xf numFmtId="3" fontId="45" fillId="9" borderId="68" xfId="6" applyNumberFormat="1" applyFont="1" applyFill="1" applyBorder="1" applyAlignment="1" applyProtection="1">
      <alignment horizontal="right"/>
      <protection locked="0"/>
    </xf>
    <xf numFmtId="0" fontId="42" fillId="0" borderId="70" xfId="6" applyFont="1" applyFill="1" applyBorder="1" applyAlignment="1">
      <alignment horizontal="left" indent="1"/>
    </xf>
    <xf numFmtId="3" fontId="45" fillId="9" borderId="72" xfId="6" applyNumberFormat="1" applyFont="1" applyFill="1" applyBorder="1" applyAlignment="1" applyProtection="1">
      <alignment horizontal="right"/>
      <protection locked="0"/>
    </xf>
    <xf numFmtId="3" fontId="45" fillId="9" borderId="62" xfId="0" applyNumberFormat="1" applyFont="1" applyFill="1" applyBorder="1" applyProtection="1">
      <protection locked="0"/>
    </xf>
    <xf numFmtId="3" fontId="45" fillId="9" borderId="63" xfId="6" applyNumberFormat="1" applyFont="1" applyFill="1" applyBorder="1" applyAlignment="1" applyProtection="1">
      <alignment horizontal="right"/>
      <protection locked="0"/>
    </xf>
    <xf numFmtId="3" fontId="37" fillId="9" borderId="72" xfId="6" applyNumberFormat="1" applyFont="1" applyFill="1" applyBorder="1" applyAlignment="1">
      <alignment horizontal="right"/>
    </xf>
    <xf numFmtId="3" fontId="45" fillId="0" borderId="62" xfId="0" applyNumberFormat="1" applyFont="1" applyFill="1" applyBorder="1" applyProtection="1">
      <protection locked="0"/>
    </xf>
    <xf numFmtId="3" fontId="45" fillId="9" borderId="62" xfId="6" applyNumberFormat="1" applyFont="1" applyFill="1" applyBorder="1" applyAlignment="1" applyProtection="1">
      <alignment horizontal="right"/>
      <protection locked="0"/>
    </xf>
    <xf numFmtId="0" fontId="42" fillId="0" borderId="73" xfId="6" applyFont="1" applyFill="1" applyBorder="1" applyAlignment="1">
      <alignment horizontal="left" indent="1"/>
    </xf>
    <xf numFmtId="3" fontId="45" fillId="0" borderId="60" xfId="6" applyNumberFormat="1" applyFont="1" applyFill="1" applyBorder="1" applyAlignment="1">
      <alignment horizontal="center"/>
    </xf>
    <xf numFmtId="164" fontId="37" fillId="9" borderId="60" xfId="6" applyNumberFormat="1" applyFont="1" applyFill="1" applyBorder="1" applyAlignment="1">
      <alignment horizontal="right"/>
    </xf>
    <xf numFmtId="3" fontId="37" fillId="9" borderId="73" xfId="0" applyNumberFormat="1" applyFont="1" applyFill="1" applyBorder="1" applyProtection="1">
      <protection locked="0"/>
    </xf>
    <xf numFmtId="3" fontId="37" fillId="0" borderId="60" xfId="0" applyNumberFormat="1" applyFont="1" applyFill="1" applyBorder="1" applyProtection="1">
      <protection locked="0"/>
    </xf>
    <xf numFmtId="3" fontId="37" fillId="9" borderId="74" xfId="6" applyNumberFormat="1" applyFont="1" applyFill="1" applyBorder="1" applyAlignment="1" applyProtection="1">
      <alignment horizontal="right"/>
      <protection locked="0"/>
    </xf>
    <xf numFmtId="3" fontId="37" fillId="9" borderId="60" xfId="6" applyNumberFormat="1" applyFont="1" applyFill="1" applyBorder="1" applyAlignment="1" applyProtection="1">
      <alignment horizontal="right"/>
      <protection locked="0"/>
    </xf>
    <xf numFmtId="164" fontId="37" fillId="9" borderId="51" xfId="6" applyNumberFormat="1" applyFont="1" applyFill="1" applyBorder="1" applyAlignment="1">
      <alignment horizontal="right"/>
    </xf>
    <xf numFmtId="3" fontId="45" fillId="0" borderId="60" xfId="6" applyNumberFormat="1" applyFont="1" applyFill="1" applyBorder="1" applyAlignment="1">
      <alignment horizontal="right"/>
    </xf>
    <xf numFmtId="3" fontId="45" fillId="9" borderId="60" xfId="6" applyNumberFormat="1" applyFont="1" applyFill="1" applyBorder="1" applyAlignment="1">
      <alignment horizontal="right"/>
    </xf>
    <xf numFmtId="164" fontId="37" fillId="9" borderId="66" xfId="6" applyNumberFormat="1" applyFont="1" applyFill="1" applyBorder="1" applyAlignment="1">
      <alignment horizontal="right"/>
    </xf>
    <xf numFmtId="3" fontId="37" fillId="9" borderId="69" xfId="0" applyNumberFormat="1" applyFont="1" applyFill="1" applyBorder="1" applyProtection="1">
      <protection locked="0"/>
    </xf>
    <xf numFmtId="3" fontId="37" fillId="0" borderId="66" xfId="0" applyNumberFormat="1" applyFont="1" applyFill="1" applyBorder="1" applyProtection="1">
      <protection locked="0"/>
    </xf>
    <xf numFmtId="3" fontId="37" fillId="9" borderId="67" xfId="6" applyNumberFormat="1" applyFont="1" applyFill="1" applyBorder="1" applyAlignment="1" applyProtection="1">
      <alignment horizontal="right"/>
      <protection locked="0"/>
    </xf>
    <xf numFmtId="3" fontId="37" fillId="9" borderId="68" xfId="6" applyNumberFormat="1" applyFont="1" applyFill="1" applyBorder="1" applyAlignment="1" applyProtection="1">
      <alignment horizontal="right"/>
      <protection locked="0"/>
    </xf>
    <xf numFmtId="3" fontId="37" fillId="9" borderId="66" xfId="6" applyNumberFormat="1" applyFont="1" applyFill="1" applyBorder="1" applyAlignment="1" applyProtection="1">
      <alignment horizontal="right"/>
      <protection locked="0"/>
    </xf>
    <xf numFmtId="3" fontId="45" fillId="0" borderId="66" xfId="6" applyNumberFormat="1" applyFont="1" applyFill="1" applyBorder="1" applyAlignment="1">
      <alignment horizontal="right"/>
    </xf>
    <xf numFmtId="164" fontId="37" fillId="9" borderId="62" xfId="6" applyNumberFormat="1" applyFont="1" applyFill="1" applyBorder="1" applyAlignment="1">
      <alignment horizontal="right"/>
    </xf>
    <xf numFmtId="3" fontId="37" fillId="9" borderId="61" xfId="0" applyNumberFormat="1" applyFont="1" applyFill="1" applyBorder="1" applyProtection="1">
      <protection locked="0"/>
    </xf>
    <xf numFmtId="3" fontId="37" fillId="0" borderId="62" xfId="0" applyNumberFormat="1" applyFont="1" applyFill="1" applyBorder="1" applyProtection="1">
      <protection locked="0"/>
    </xf>
    <xf numFmtId="3" fontId="37" fillId="9" borderId="55" xfId="6" applyNumberFormat="1" applyFont="1" applyFill="1" applyBorder="1" applyAlignment="1" applyProtection="1">
      <alignment horizontal="right"/>
      <protection locked="0"/>
    </xf>
    <xf numFmtId="3" fontId="37" fillId="9" borderId="54" xfId="6" applyNumberFormat="1" applyFont="1" applyFill="1" applyBorder="1" applyAlignment="1" applyProtection="1">
      <alignment horizontal="right"/>
      <protection locked="0"/>
    </xf>
    <xf numFmtId="3" fontId="37" fillId="9" borderId="62" xfId="6" applyNumberFormat="1" applyFont="1" applyFill="1" applyBorder="1" applyAlignment="1" applyProtection="1">
      <alignment horizontal="right"/>
      <protection locked="0"/>
    </xf>
    <xf numFmtId="164" fontId="37" fillId="9" borderId="68" xfId="6" applyNumberFormat="1" applyFont="1" applyFill="1" applyBorder="1" applyAlignment="1">
      <alignment horizontal="right"/>
    </xf>
    <xf numFmtId="3" fontId="45" fillId="0" borderId="62" xfId="6" applyNumberFormat="1" applyFont="1" applyFill="1" applyBorder="1" applyAlignment="1">
      <alignment horizontal="right"/>
    </xf>
    <xf numFmtId="3" fontId="45" fillId="9" borderId="62" xfId="6" applyNumberFormat="1" applyFont="1" applyFill="1" applyBorder="1" applyAlignment="1">
      <alignment horizontal="right"/>
    </xf>
    <xf numFmtId="3" fontId="45" fillId="9" borderId="68" xfId="0" applyNumberFormat="1" applyFont="1" applyFill="1" applyBorder="1" applyProtection="1">
      <protection locked="0"/>
    </xf>
    <xf numFmtId="3" fontId="45" fillId="0" borderId="68" xfId="0" applyNumberFormat="1" applyFont="1" applyFill="1" applyBorder="1" applyProtection="1">
      <protection locked="0"/>
    </xf>
    <xf numFmtId="3" fontId="44" fillId="9" borderId="68" xfId="6" applyNumberFormat="1" applyFont="1" applyFill="1" applyBorder="1" applyAlignment="1" applyProtection="1">
      <alignment horizontal="right"/>
      <protection locked="0"/>
    </xf>
    <xf numFmtId="3" fontId="45" fillId="9" borderId="46" xfId="6" applyNumberFormat="1" applyFont="1" applyFill="1" applyBorder="1" applyAlignment="1" applyProtection="1">
      <alignment horizontal="right"/>
      <protection locked="0"/>
    </xf>
    <xf numFmtId="3" fontId="45" fillId="0" borderId="68" xfId="6" applyNumberFormat="1" applyFont="1" applyFill="1" applyBorder="1" applyAlignment="1">
      <alignment horizontal="right"/>
    </xf>
    <xf numFmtId="3" fontId="45" fillId="9" borderId="7" xfId="6" applyNumberFormat="1" applyFont="1" applyFill="1" applyBorder="1" applyAlignment="1" applyProtection="1">
      <alignment horizontal="right"/>
      <protection locked="0"/>
    </xf>
    <xf numFmtId="164" fontId="37" fillId="9" borderId="65" xfId="6" applyNumberFormat="1" applyFont="1" applyFill="1" applyBorder="1" applyAlignment="1">
      <alignment horizontal="right"/>
    </xf>
    <xf numFmtId="3" fontId="45" fillId="0" borderId="65" xfId="6" applyNumberFormat="1" applyFont="1" applyFill="1" applyBorder="1" applyAlignment="1">
      <alignment horizontal="right"/>
    </xf>
    <xf numFmtId="164" fontId="37" fillId="9" borderId="56" xfId="6" applyNumberFormat="1" applyFont="1" applyFill="1" applyBorder="1" applyAlignment="1">
      <alignment horizontal="right"/>
    </xf>
    <xf numFmtId="3" fontId="37" fillId="9" borderId="56" xfId="6" applyNumberFormat="1" applyFont="1" applyFill="1" applyBorder="1" applyAlignment="1" applyProtection="1">
      <alignment horizontal="right"/>
    </xf>
    <xf numFmtId="3" fontId="45" fillId="9" borderId="65" xfId="0" applyNumberFormat="1" applyFont="1" applyFill="1" applyBorder="1" applyProtection="1">
      <protection locked="0"/>
    </xf>
    <xf numFmtId="3" fontId="45" fillId="0" borderId="65" xfId="0" applyNumberFormat="1" applyFont="1" applyFill="1" applyBorder="1" applyProtection="1">
      <protection locked="0"/>
    </xf>
    <xf numFmtId="164" fontId="37" fillId="9" borderId="49" xfId="6" applyNumberFormat="1" applyFont="1" applyFill="1" applyBorder="1" applyAlignment="1">
      <alignment horizontal="right"/>
    </xf>
    <xf numFmtId="3" fontId="45" fillId="9" borderId="0" xfId="6" applyNumberFormat="1" applyFont="1" applyFill="1" applyBorder="1" applyAlignment="1">
      <alignment horizontal="right"/>
    </xf>
    <xf numFmtId="3" fontId="45" fillId="9" borderId="51" xfId="6" applyNumberFormat="1" applyFont="1" applyFill="1" applyBorder="1" applyAlignment="1" applyProtection="1">
      <alignment horizontal="right"/>
      <protection locked="0"/>
    </xf>
    <xf numFmtId="3" fontId="37" fillId="9" borderId="13" xfId="6" applyNumberFormat="1" applyFont="1" applyFill="1" applyBorder="1" applyAlignment="1">
      <alignment horizontal="right"/>
    </xf>
    <xf numFmtId="164" fontId="37" fillId="9" borderId="13" xfId="6" applyNumberFormat="1" applyFont="1" applyFill="1" applyBorder="1" applyAlignment="1">
      <alignment horizontal="right"/>
    </xf>
    <xf numFmtId="0" fontId="42" fillId="0" borderId="50" xfId="6" applyFont="1" applyFill="1" applyBorder="1" applyAlignment="1">
      <alignment horizontal="left" indent="1"/>
    </xf>
    <xf numFmtId="0" fontId="42" fillId="0" borderId="53" xfId="6" applyFont="1" applyFill="1" applyBorder="1" applyAlignment="1">
      <alignment horizontal="left" indent="1"/>
    </xf>
    <xf numFmtId="3" fontId="37" fillId="0" borderId="54" xfId="6" applyNumberFormat="1" applyFont="1" applyFill="1" applyBorder="1" applyAlignment="1">
      <alignment horizontal="center"/>
    </xf>
    <xf numFmtId="0" fontId="57" fillId="0" borderId="0" xfId="6" applyFont="1" applyFill="1" applyBorder="1" applyAlignment="1">
      <alignment horizontal="left" indent="1"/>
    </xf>
    <xf numFmtId="0" fontId="45" fillId="0" borderId="0" xfId="6" applyFont="1" applyAlignment="1">
      <alignment horizontal="center"/>
    </xf>
    <xf numFmtId="3" fontId="45" fillId="0" borderId="0" xfId="6" applyNumberFormat="1" applyFont="1"/>
    <xf numFmtId="0" fontId="42" fillId="0" borderId="0" xfId="6" applyFont="1" applyFill="1" applyBorder="1" applyAlignment="1">
      <alignment horizontal="left" indent="1"/>
    </xf>
    <xf numFmtId="0" fontId="42" fillId="0" borderId="0" xfId="6" applyFont="1" applyAlignment="1">
      <alignment horizontal="left" indent="1"/>
    </xf>
    <xf numFmtId="0" fontId="37" fillId="0" borderId="0" xfId="6" applyFont="1" applyAlignment="1">
      <alignment horizontal="center"/>
    </xf>
    <xf numFmtId="0" fontId="37" fillId="0" borderId="0" xfId="6" applyFont="1"/>
    <xf numFmtId="0" fontId="45" fillId="0" borderId="0" xfId="6" applyFont="1" applyAlignment="1">
      <alignment horizontal="left" indent="1"/>
    </xf>
    <xf numFmtId="0" fontId="58" fillId="0" borderId="0" xfId="1" applyFont="1" applyAlignment="1" applyProtection="1">
      <alignment horizontal="right" vertical="center"/>
    </xf>
    <xf numFmtId="0" fontId="59" fillId="0" borderId="0" xfId="6" applyFont="1" applyAlignment="1">
      <alignment vertical="center"/>
    </xf>
    <xf numFmtId="0" fontId="59" fillId="0" borderId="0" xfId="6" applyFont="1" applyAlignment="1">
      <alignment horizontal="left" vertical="center" indent="1"/>
    </xf>
    <xf numFmtId="3" fontId="59" fillId="0" borderId="0" xfId="6" applyNumberFormat="1" applyFont="1" applyAlignment="1">
      <alignment horizontal="left" vertical="center" indent="1"/>
    </xf>
    <xf numFmtId="0" fontId="59" fillId="12" borderId="0" xfId="7" applyFont="1" applyFill="1" applyAlignment="1" applyProtection="1">
      <alignment horizontal="left" vertical="center" wrapText="1" indent="1"/>
      <protection locked="0"/>
    </xf>
    <xf numFmtId="0" fontId="61" fillId="0" borderId="0" xfId="6" applyFont="1" applyAlignment="1">
      <alignment horizontal="left" vertical="center" indent="1"/>
    </xf>
    <xf numFmtId="3" fontId="62" fillId="0" borderId="0" xfId="6" applyNumberFormat="1" applyFont="1" applyAlignment="1">
      <alignment horizontal="left" vertical="center" indent="1"/>
    </xf>
    <xf numFmtId="0" fontId="63" fillId="0" borderId="0" xfId="6" applyFont="1" applyAlignment="1">
      <alignment horizontal="left" vertical="center" indent="1"/>
    </xf>
    <xf numFmtId="0" fontId="62" fillId="0" borderId="0" xfId="6" applyFont="1" applyAlignment="1">
      <alignment horizontal="left" vertical="center" indent="1"/>
    </xf>
    <xf numFmtId="0" fontId="59" fillId="0" borderId="0" xfId="6" applyFont="1" applyBorder="1" applyAlignment="1">
      <alignment horizontal="left" vertical="center" indent="1"/>
    </xf>
    <xf numFmtId="0" fontId="64" fillId="0" borderId="0" xfId="6" applyFont="1" applyBorder="1" applyAlignment="1">
      <alignment horizontal="left" vertical="center" indent="1"/>
    </xf>
    <xf numFmtId="0" fontId="59" fillId="13" borderId="79" xfId="6" applyFont="1" applyFill="1" applyBorder="1" applyAlignment="1">
      <alignment horizontal="center" vertical="center"/>
    </xf>
    <xf numFmtId="0" fontId="62" fillId="13" borderId="80" xfId="6" applyFont="1" applyFill="1" applyBorder="1" applyAlignment="1">
      <alignment horizontal="center" vertical="center"/>
    </xf>
    <xf numFmtId="0" fontId="62" fillId="13" borderId="81" xfId="6" applyFont="1" applyFill="1" applyBorder="1" applyAlignment="1">
      <alignment horizontal="center" vertical="center"/>
    </xf>
    <xf numFmtId="0" fontId="59" fillId="13" borderId="82" xfId="6" applyFont="1" applyFill="1" applyBorder="1" applyAlignment="1">
      <alignment horizontal="center" vertical="center"/>
    </xf>
    <xf numFmtId="0" fontId="62" fillId="13" borderId="83" xfId="6" applyFont="1" applyFill="1" applyBorder="1" applyAlignment="1">
      <alignment horizontal="center" vertical="center"/>
    </xf>
    <xf numFmtId="0" fontId="62" fillId="13" borderId="82" xfId="6" applyFont="1" applyFill="1" applyBorder="1" applyAlignment="1">
      <alignment horizontal="center" vertical="center"/>
    </xf>
    <xf numFmtId="3" fontId="62" fillId="13" borderId="84" xfId="6" applyNumberFormat="1" applyFont="1" applyFill="1" applyBorder="1" applyAlignment="1">
      <alignment horizontal="center" vertical="center"/>
    </xf>
    <xf numFmtId="3" fontId="62" fillId="13" borderId="80" xfId="6" applyNumberFormat="1" applyFont="1" applyFill="1" applyBorder="1" applyAlignment="1">
      <alignment horizontal="center" vertical="center"/>
    </xf>
    <xf numFmtId="3" fontId="62" fillId="13" borderId="0" xfId="6" applyNumberFormat="1" applyFont="1" applyFill="1" applyBorder="1" applyAlignment="1">
      <alignment horizontal="center" vertical="center"/>
    </xf>
    <xf numFmtId="0" fontId="62" fillId="13" borderId="85" xfId="6" applyFont="1" applyFill="1" applyBorder="1" applyAlignment="1">
      <alignment horizontal="center" vertical="center"/>
    </xf>
    <xf numFmtId="0" fontId="65" fillId="0" borderId="80" xfId="6" applyFont="1" applyBorder="1" applyAlignment="1">
      <alignment horizontal="left" vertical="center" indent="1"/>
    </xf>
    <xf numFmtId="165" fontId="59" fillId="0" borderId="80" xfId="6" applyNumberFormat="1" applyFont="1" applyBorder="1" applyAlignment="1">
      <alignment horizontal="center" vertical="center"/>
    </xf>
    <xf numFmtId="4" fontId="66" fillId="14" borderId="81" xfId="6" applyNumberFormat="1" applyFont="1" applyFill="1" applyBorder="1" applyAlignment="1">
      <alignment horizontal="right" vertical="center"/>
    </xf>
    <xf numFmtId="4" fontId="66" fillId="14" borderId="86" xfId="6" applyNumberFormat="1" applyFont="1" applyFill="1" applyBorder="1" applyAlignment="1">
      <alignment horizontal="right"/>
    </xf>
    <xf numFmtId="4" fontId="66" fillId="0" borderId="78" xfId="6" applyNumberFormat="1" applyFont="1" applyBorder="1" applyAlignment="1">
      <alignment horizontal="right" vertical="center"/>
    </xf>
    <xf numFmtId="4" fontId="66" fillId="14" borderId="87" xfId="6" applyNumberFormat="1" applyFont="1" applyFill="1" applyBorder="1" applyAlignment="1">
      <alignment vertical="center"/>
    </xf>
    <xf numFmtId="4" fontId="66" fillId="14" borderId="88" xfId="6" applyNumberFormat="1" applyFont="1" applyFill="1" applyBorder="1" applyAlignment="1" applyProtection="1">
      <alignment horizontal="right" vertical="center"/>
      <protection locked="0"/>
    </xf>
    <xf numFmtId="4" fontId="66" fillId="14" borderId="78" xfId="6" applyNumberFormat="1" applyFont="1" applyFill="1" applyBorder="1" applyAlignment="1" applyProtection="1">
      <alignment horizontal="right" vertical="center"/>
      <protection locked="0"/>
    </xf>
    <xf numFmtId="4" fontId="66" fillId="14" borderId="89" xfId="6" applyNumberFormat="1" applyFont="1" applyFill="1" applyBorder="1" applyAlignment="1" applyProtection="1">
      <alignment horizontal="right" vertical="center"/>
      <protection locked="0"/>
    </xf>
    <xf numFmtId="165" fontId="62" fillId="14" borderId="90" xfId="6" applyNumberFormat="1" applyFont="1" applyFill="1" applyBorder="1" applyAlignment="1">
      <alignment horizontal="right" vertical="center"/>
    </xf>
    <xf numFmtId="3" fontId="62" fillId="14" borderId="90" xfId="6" applyNumberFormat="1" applyFont="1" applyFill="1" applyBorder="1" applyAlignment="1">
      <alignment horizontal="right" vertical="center"/>
    </xf>
    <xf numFmtId="0" fontId="59" fillId="0" borderId="0" xfId="6" applyFont="1" applyAlignment="1">
      <alignment horizontal="right" vertical="center"/>
    </xf>
    <xf numFmtId="0" fontId="65" fillId="0" borderId="78" xfId="6" applyFont="1" applyBorder="1" applyAlignment="1">
      <alignment horizontal="left" vertical="center" indent="1"/>
    </xf>
    <xf numFmtId="165" fontId="59" fillId="0" borderId="78" xfId="6" applyNumberFormat="1" applyFont="1" applyBorder="1" applyAlignment="1">
      <alignment horizontal="center" vertical="center"/>
    </xf>
    <xf numFmtId="4" fontId="66" fillId="14" borderId="89" xfId="6" applyNumberFormat="1" applyFont="1" applyFill="1" applyBorder="1" applyAlignment="1">
      <alignment horizontal="right" vertical="center"/>
    </xf>
    <xf numFmtId="4" fontId="66" fillId="14" borderId="88" xfId="6" applyNumberFormat="1" applyFont="1" applyFill="1" applyBorder="1" applyAlignment="1">
      <alignment horizontal="right"/>
    </xf>
    <xf numFmtId="4" fontId="66" fillId="14" borderId="88" xfId="6" applyNumberFormat="1" applyFont="1" applyFill="1" applyBorder="1" applyAlignment="1">
      <alignment horizontal="right" vertical="center"/>
    </xf>
    <xf numFmtId="4" fontId="66" fillId="14" borderId="87" xfId="6" applyNumberFormat="1" applyFont="1" applyFill="1" applyBorder="1" applyAlignment="1" applyProtection="1">
      <alignment horizontal="right" vertical="center"/>
      <protection locked="0"/>
    </xf>
    <xf numFmtId="4" fontId="66" fillId="14" borderId="81" xfId="6" applyNumberFormat="1" applyFont="1" applyFill="1" applyBorder="1" applyAlignment="1" applyProtection="1">
      <alignment horizontal="right" vertical="center"/>
      <protection locked="0"/>
    </xf>
    <xf numFmtId="165" fontId="62" fillId="14" borderId="89" xfId="6" applyNumberFormat="1" applyFont="1" applyFill="1" applyBorder="1" applyAlignment="1">
      <alignment horizontal="right" vertical="center"/>
    </xf>
    <xf numFmtId="3" fontId="62" fillId="14" borderId="89" xfId="6" applyNumberFormat="1" applyFont="1" applyFill="1" applyBorder="1" applyAlignment="1">
      <alignment horizontal="right" vertical="center"/>
    </xf>
    <xf numFmtId="4" fontId="66" fillId="0" borderId="80" xfId="6" applyNumberFormat="1" applyFont="1" applyBorder="1" applyAlignment="1">
      <alignment horizontal="right" vertical="center"/>
    </xf>
    <xf numFmtId="0" fontId="65" fillId="0" borderId="83" xfId="6" applyFont="1" applyBorder="1" applyAlignment="1">
      <alignment horizontal="left" vertical="center" indent="1"/>
    </xf>
    <xf numFmtId="3" fontId="59" fillId="0" borderId="78" xfId="6" applyNumberFormat="1" applyFont="1" applyBorder="1" applyAlignment="1">
      <alignment horizontal="center" vertical="center"/>
    </xf>
    <xf numFmtId="3" fontId="59" fillId="14" borderId="89" xfId="6" applyNumberFormat="1" applyFont="1" applyFill="1" applyBorder="1" applyAlignment="1">
      <alignment horizontal="right" vertical="center"/>
    </xf>
    <xf numFmtId="3" fontId="59" fillId="14" borderId="86" xfId="6" applyNumberFormat="1" applyFont="1" applyFill="1" applyBorder="1" applyAlignment="1">
      <alignment horizontal="right"/>
    </xf>
    <xf numFmtId="3" fontId="59" fillId="14" borderId="86" xfId="6" applyNumberFormat="1" applyFont="1" applyFill="1" applyBorder="1" applyAlignment="1">
      <alignment horizontal="right" vertical="center"/>
    </xf>
    <xf numFmtId="3" fontId="59" fillId="14" borderId="78" xfId="6" applyNumberFormat="1" applyFont="1" applyFill="1" applyBorder="1" applyAlignment="1" applyProtection="1">
      <alignment horizontal="right" vertical="center"/>
      <protection locked="0"/>
    </xf>
    <xf numFmtId="3" fontId="59" fillId="14" borderId="91" xfId="6" applyNumberFormat="1" applyFont="1" applyFill="1" applyBorder="1" applyAlignment="1" applyProtection="1">
      <alignment horizontal="right" vertical="center"/>
      <protection locked="0"/>
    </xf>
    <xf numFmtId="3" fontId="59" fillId="0" borderId="78" xfId="6" applyNumberFormat="1" applyFont="1" applyBorder="1" applyAlignment="1">
      <alignment horizontal="right" vertical="center"/>
    </xf>
    <xf numFmtId="3" fontId="59" fillId="14" borderId="88" xfId="6" applyNumberFormat="1" applyFont="1" applyFill="1" applyBorder="1" applyAlignment="1">
      <alignment horizontal="right"/>
    </xf>
    <xf numFmtId="3" fontId="59" fillId="14" borderId="88" xfId="6" applyNumberFormat="1" applyFont="1" applyFill="1" applyBorder="1" applyAlignment="1">
      <alignment horizontal="right" vertical="center"/>
    </xf>
    <xf numFmtId="0" fontId="65" fillId="0" borderId="85" xfId="6" applyFont="1" applyBorder="1" applyAlignment="1">
      <alignment horizontal="left" vertical="center" indent="1"/>
    </xf>
    <xf numFmtId="3" fontId="59" fillId="0" borderId="83" xfId="6" applyNumberFormat="1" applyFont="1" applyBorder="1" applyAlignment="1">
      <alignment horizontal="center" vertical="center"/>
    </xf>
    <xf numFmtId="3" fontId="59" fillId="14" borderId="90" xfId="6" applyNumberFormat="1" applyFont="1" applyFill="1" applyBorder="1" applyAlignment="1">
      <alignment horizontal="right" vertical="center"/>
    </xf>
    <xf numFmtId="3" fontId="59" fillId="14" borderId="87" xfId="6" applyNumberFormat="1" applyFont="1" applyFill="1" applyBorder="1" applyAlignment="1">
      <alignment horizontal="right"/>
    </xf>
    <xf numFmtId="3" fontId="59" fillId="14" borderId="87" xfId="6" applyNumberFormat="1" applyFont="1" applyFill="1" applyBorder="1" applyAlignment="1">
      <alignment horizontal="right" vertical="center"/>
    </xf>
    <xf numFmtId="0" fontId="65" fillId="14" borderId="78" xfId="6" applyFont="1" applyFill="1" applyBorder="1" applyAlignment="1">
      <alignment horizontal="left" vertical="center" indent="1"/>
    </xf>
    <xf numFmtId="3" fontId="62" fillId="14" borderId="91" xfId="6" applyNumberFormat="1" applyFont="1" applyFill="1" applyBorder="1" applyAlignment="1">
      <alignment horizontal="center" vertical="center"/>
    </xf>
    <xf numFmtId="3" fontId="62" fillId="14" borderId="78" xfId="6" applyNumberFormat="1" applyFont="1" applyFill="1" applyBorder="1" applyAlignment="1">
      <alignment horizontal="right" vertical="center"/>
    </xf>
    <xf numFmtId="3" fontId="62" fillId="14" borderId="88" xfId="6" applyNumberFormat="1" applyFont="1" applyFill="1" applyBorder="1" applyAlignment="1">
      <alignment horizontal="right"/>
    </xf>
    <xf numFmtId="3" fontId="62" fillId="14" borderId="88" xfId="6" applyNumberFormat="1" applyFont="1" applyFill="1" applyBorder="1" applyAlignment="1">
      <alignment horizontal="right" vertical="center"/>
    </xf>
    <xf numFmtId="3" fontId="62" fillId="14" borderId="91" xfId="6" applyNumberFormat="1" applyFont="1" applyFill="1" applyBorder="1" applyAlignment="1">
      <alignment horizontal="right" vertical="center"/>
    </xf>
    <xf numFmtId="3" fontId="59" fillId="0" borderId="80" xfId="6" applyNumberFormat="1" applyFont="1" applyBorder="1" applyAlignment="1">
      <alignment horizontal="center" vertical="center"/>
    </xf>
    <xf numFmtId="3" fontId="59" fillId="14" borderId="92" xfId="6" applyNumberFormat="1" applyFont="1" applyFill="1" applyBorder="1" applyAlignment="1">
      <alignment horizontal="right" vertical="center"/>
    </xf>
    <xf numFmtId="3" fontId="59" fillId="0" borderId="83" xfId="6" applyNumberFormat="1" applyFont="1" applyBorder="1" applyAlignment="1">
      <alignment horizontal="right" vertical="center"/>
    </xf>
    <xf numFmtId="3" fontId="44" fillId="0" borderId="78" xfId="6" applyNumberFormat="1" applyFont="1" applyBorder="1" applyAlignment="1">
      <alignment horizontal="right" vertical="center"/>
    </xf>
    <xf numFmtId="3" fontId="59" fillId="14" borderId="81" xfId="6" applyNumberFormat="1" applyFont="1" applyFill="1" applyBorder="1" applyAlignment="1">
      <alignment horizontal="right" vertical="center"/>
    </xf>
    <xf numFmtId="3" fontId="62" fillId="14" borderId="81" xfId="6" applyNumberFormat="1" applyFont="1" applyFill="1" applyBorder="1" applyAlignment="1">
      <alignment horizontal="right" vertical="center"/>
    </xf>
    <xf numFmtId="3" fontId="59" fillId="0" borderId="80" xfId="6" applyNumberFormat="1" applyFont="1" applyBorder="1" applyAlignment="1">
      <alignment horizontal="right" vertical="center"/>
    </xf>
    <xf numFmtId="3" fontId="62" fillId="14" borderId="88" xfId="6" applyNumberFormat="1" applyFont="1" applyFill="1" applyBorder="1" applyAlignment="1" applyProtection="1">
      <alignment horizontal="right"/>
      <protection locked="0"/>
    </xf>
    <xf numFmtId="3" fontId="62" fillId="0" borderId="88" xfId="6" applyNumberFormat="1" applyFont="1" applyBorder="1" applyAlignment="1" applyProtection="1">
      <alignment horizontal="right" vertical="center"/>
      <protection locked="0"/>
    </xf>
    <xf numFmtId="3" fontId="62" fillId="14" borderId="88" xfId="6" applyNumberFormat="1" applyFont="1" applyFill="1" applyBorder="1" applyAlignment="1" applyProtection="1">
      <alignment horizontal="right" vertical="center"/>
      <protection locked="0"/>
    </xf>
    <xf numFmtId="3" fontId="66" fillId="14" borderId="78" xfId="6" applyNumberFormat="1" applyFont="1" applyFill="1" applyBorder="1" applyAlignment="1" applyProtection="1">
      <alignment horizontal="right" vertical="center"/>
      <protection locked="0"/>
    </xf>
    <xf numFmtId="164" fontId="62" fillId="14" borderId="78" xfId="6" applyNumberFormat="1" applyFont="1" applyFill="1" applyBorder="1" applyAlignment="1">
      <alignment horizontal="right" vertical="center"/>
    </xf>
    <xf numFmtId="3" fontId="67" fillId="14" borderId="89" xfId="6" applyNumberFormat="1" applyFont="1" applyFill="1" applyBorder="1" applyAlignment="1">
      <alignment horizontal="right" vertical="center"/>
    </xf>
    <xf numFmtId="3" fontId="67" fillId="14" borderId="78" xfId="6" applyNumberFormat="1" applyFont="1" applyFill="1" applyBorder="1" applyAlignment="1">
      <alignment horizontal="right" vertical="center"/>
    </xf>
    <xf numFmtId="3" fontId="66" fillId="14" borderId="83" xfId="6" applyNumberFormat="1" applyFont="1" applyFill="1" applyBorder="1" applyAlignment="1" applyProtection="1">
      <alignment horizontal="right" vertical="center"/>
      <protection locked="0"/>
    </xf>
    <xf numFmtId="3" fontId="59" fillId="14" borderId="83" xfId="6" applyNumberFormat="1" applyFont="1" applyFill="1" applyBorder="1" applyAlignment="1" applyProtection="1">
      <alignment horizontal="right" vertical="center"/>
      <protection locked="0"/>
    </xf>
    <xf numFmtId="3" fontId="62" fillId="14" borderId="86" xfId="6" applyNumberFormat="1" applyFont="1" applyFill="1" applyBorder="1" applyAlignment="1" applyProtection="1">
      <alignment horizontal="right" vertical="center"/>
      <protection locked="0"/>
    </xf>
    <xf numFmtId="3" fontId="59" fillId="14" borderId="83" xfId="6" applyNumberFormat="1" applyFont="1" applyFill="1" applyBorder="1" applyAlignment="1">
      <alignment horizontal="right" vertical="center"/>
    </xf>
    <xf numFmtId="3" fontId="59" fillId="14" borderId="86" xfId="6" applyNumberFormat="1" applyFont="1" applyFill="1" applyBorder="1" applyAlignment="1" applyProtection="1">
      <alignment horizontal="right"/>
      <protection locked="0"/>
    </xf>
    <xf numFmtId="3" fontId="59" fillId="0" borderId="86" xfId="6" applyNumberFormat="1" applyFont="1" applyBorder="1" applyAlignment="1" applyProtection="1">
      <alignment horizontal="right" vertical="center"/>
      <protection locked="0"/>
    </xf>
    <xf numFmtId="3" fontId="59" fillId="14" borderId="86" xfId="6" applyNumberFormat="1" applyFont="1" applyFill="1" applyBorder="1" applyAlignment="1" applyProtection="1">
      <alignment horizontal="right" vertical="center"/>
      <protection locked="0"/>
    </xf>
    <xf numFmtId="3" fontId="62" fillId="14" borderId="83" xfId="6" applyNumberFormat="1" applyFont="1" applyFill="1" applyBorder="1" applyAlignment="1">
      <alignment horizontal="right" vertical="center"/>
    </xf>
    <xf numFmtId="164" fontId="62" fillId="14" borderId="83" xfId="6" applyNumberFormat="1" applyFont="1" applyFill="1" applyBorder="1" applyAlignment="1">
      <alignment horizontal="right" vertical="center"/>
    </xf>
    <xf numFmtId="3" fontId="67" fillId="14" borderId="82" xfId="6" applyNumberFormat="1" applyFont="1" applyFill="1" applyBorder="1" applyAlignment="1">
      <alignment horizontal="right" vertical="center"/>
    </xf>
    <xf numFmtId="3" fontId="67" fillId="14" borderId="83" xfId="6" applyNumberFormat="1" applyFont="1" applyFill="1" applyBorder="1" applyAlignment="1">
      <alignment horizontal="right" vertical="center"/>
    </xf>
    <xf numFmtId="3" fontId="59" fillId="14" borderId="78" xfId="6" applyNumberFormat="1" applyFont="1" applyFill="1" applyBorder="1" applyAlignment="1">
      <alignment horizontal="right" vertical="center"/>
    </xf>
    <xf numFmtId="3" fontId="59" fillId="14" borderId="88" xfId="6" applyNumberFormat="1" applyFont="1" applyFill="1" applyBorder="1" applyAlignment="1" applyProtection="1">
      <alignment horizontal="right"/>
      <protection locked="0"/>
    </xf>
    <xf numFmtId="3" fontId="59" fillId="0" borderId="88" xfId="6" applyNumberFormat="1" applyFont="1" applyBorder="1" applyAlignment="1" applyProtection="1">
      <alignment horizontal="right" vertical="center"/>
      <protection locked="0"/>
    </xf>
    <xf numFmtId="3" fontId="59" fillId="14" borderId="88" xfId="6" applyNumberFormat="1" applyFont="1" applyFill="1" applyBorder="1" applyAlignment="1" applyProtection="1">
      <alignment horizontal="right" vertical="center"/>
      <protection locked="0"/>
    </xf>
    <xf numFmtId="3" fontId="59" fillId="14" borderId="80" xfId="6" applyNumberFormat="1" applyFont="1" applyFill="1" applyBorder="1" applyAlignment="1">
      <alignment horizontal="right" vertical="center"/>
    </xf>
    <xf numFmtId="3" fontId="59" fillId="14" borderId="87" xfId="6" applyNumberFormat="1" applyFont="1" applyFill="1" applyBorder="1" applyAlignment="1" applyProtection="1">
      <alignment horizontal="right"/>
      <protection locked="0"/>
    </xf>
    <xf numFmtId="3" fontId="59" fillId="0" borderId="87" xfId="6" applyNumberFormat="1" applyFont="1" applyBorder="1" applyAlignment="1" applyProtection="1">
      <alignment horizontal="right" vertical="center"/>
      <protection locked="0"/>
    </xf>
    <xf numFmtId="3" fontId="59" fillId="14" borderId="92" xfId="6" applyNumberFormat="1" applyFont="1" applyFill="1" applyBorder="1" applyAlignment="1" applyProtection="1">
      <alignment horizontal="right" vertical="center"/>
      <protection locked="0"/>
    </xf>
    <xf numFmtId="3" fontId="67" fillId="14" borderId="81" xfId="6" applyNumberFormat="1" applyFont="1" applyFill="1" applyBorder="1" applyAlignment="1">
      <alignment horizontal="right" vertical="center"/>
    </xf>
    <xf numFmtId="3" fontId="67" fillId="14" borderId="80" xfId="6" applyNumberFormat="1" applyFont="1" applyFill="1" applyBorder="1" applyAlignment="1">
      <alignment horizontal="right" vertical="center"/>
    </xf>
    <xf numFmtId="0" fontId="68" fillId="14" borderId="88" xfId="6" applyFont="1" applyFill="1" applyBorder="1" applyAlignment="1">
      <alignment horizontal="left" vertical="center" indent="1"/>
    </xf>
    <xf numFmtId="3" fontId="62" fillId="14" borderId="78" xfId="6" applyNumberFormat="1" applyFont="1" applyFill="1" applyBorder="1" applyAlignment="1">
      <alignment horizontal="center" vertical="center"/>
    </xf>
    <xf numFmtId="3" fontId="62" fillId="14" borderId="88" xfId="6" applyNumberFormat="1" applyFont="1" applyFill="1" applyBorder="1" applyAlignment="1" applyProtection="1">
      <alignment horizontal="right"/>
    </xf>
    <xf numFmtId="3" fontId="62" fillId="14" borderId="88" xfId="6" applyNumberFormat="1" applyFont="1" applyFill="1" applyBorder="1" applyAlignment="1" applyProtection="1">
      <alignment horizontal="right" vertical="center"/>
    </xf>
    <xf numFmtId="3" fontId="62" fillId="14" borderId="78" xfId="6" applyNumberFormat="1" applyFont="1" applyFill="1" applyBorder="1" applyAlignment="1" applyProtection="1">
      <alignment horizontal="right" vertical="center"/>
    </xf>
    <xf numFmtId="3" fontId="69" fillId="14" borderId="78" xfId="6" applyNumberFormat="1" applyFont="1" applyFill="1" applyBorder="1" applyAlignment="1">
      <alignment horizontal="right" vertical="center"/>
    </xf>
    <xf numFmtId="0" fontId="65" fillId="0" borderId="86" xfId="6" applyFont="1" applyBorder="1" applyAlignment="1">
      <alignment horizontal="left" vertical="center" indent="1"/>
    </xf>
    <xf numFmtId="0" fontId="65" fillId="0" borderId="88" xfId="6" applyFont="1" applyBorder="1" applyAlignment="1">
      <alignment horizontal="left" vertical="center" indent="1"/>
    </xf>
    <xf numFmtId="0" fontId="65" fillId="0" borderId="92" xfId="6" applyFont="1" applyBorder="1" applyAlignment="1">
      <alignment horizontal="left" vertical="center" indent="1"/>
    </xf>
    <xf numFmtId="3" fontId="59" fillId="14" borderId="85" xfId="6" applyNumberFormat="1" applyFont="1" applyFill="1" applyBorder="1" applyAlignment="1" applyProtection="1">
      <alignment horizontal="right" vertical="center"/>
      <protection locked="0"/>
    </xf>
    <xf numFmtId="164" fontId="62" fillId="14" borderId="80" xfId="6" applyNumberFormat="1" applyFont="1" applyFill="1" applyBorder="1" applyAlignment="1">
      <alignment horizontal="right" vertical="center"/>
    </xf>
    <xf numFmtId="3" fontId="69" fillId="14" borderId="89" xfId="6" applyNumberFormat="1" applyFont="1" applyFill="1" applyBorder="1" applyAlignment="1">
      <alignment horizontal="right" vertical="center"/>
    </xf>
    <xf numFmtId="3" fontId="62" fillId="0" borderId="85" xfId="6" applyNumberFormat="1" applyFont="1" applyBorder="1" applyAlignment="1">
      <alignment horizontal="center" vertical="center"/>
    </xf>
    <xf numFmtId="3" fontId="59" fillId="14" borderId="85" xfId="6" applyNumberFormat="1" applyFont="1" applyFill="1" applyBorder="1" applyAlignment="1">
      <alignment horizontal="right" vertical="center"/>
    </xf>
    <xf numFmtId="3" fontId="59" fillId="14" borderId="0" xfId="6" applyNumberFormat="1" applyFont="1" applyFill="1" applyBorder="1" applyAlignment="1">
      <alignment horizontal="right" vertical="center"/>
    </xf>
    <xf numFmtId="3" fontId="59" fillId="14" borderId="80" xfId="6" applyNumberFormat="1" applyFont="1" applyFill="1" applyBorder="1" applyAlignment="1" applyProtection="1">
      <alignment horizontal="right" vertical="center"/>
      <protection locked="0"/>
    </xf>
    <xf numFmtId="0" fontId="68" fillId="14" borderId="87" xfId="6" applyFont="1" applyFill="1" applyBorder="1" applyAlignment="1">
      <alignment horizontal="left" vertical="center" indent="1"/>
    </xf>
    <xf numFmtId="0" fontId="68" fillId="14" borderId="86" xfId="6" applyFont="1" applyFill="1" applyBorder="1" applyAlignment="1">
      <alignment horizontal="left" vertical="center" indent="1"/>
    </xf>
    <xf numFmtId="3" fontId="62" fillId="14" borderId="83" xfId="6" applyNumberFormat="1" applyFont="1" applyFill="1" applyBorder="1" applyAlignment="1">
      <alignment horizontal="center" vertical="center"/>
    </xf>
    <xf numFmtId="0" fontId="70" fillId="0" borderId="0" xfId="6" applyFont="1" applyBorder="1" applyAlignment="1">
      <alignment horizontal="left" vertical="center" indent="1"/>
    </xf>
    <xf numFmtId="0" fontId="59" fillId="0" borderId="0" xfId="6" applyFont="1" applyAlignment="1">
      <alignment horizontal="center" vertical="center"/>
    </xf>
    <xf numFmtId="3" fontId="59" fillId="0" borderId="0" xfId="6" applyNumberFormat="1" applyFont="1" applyAlignment="1">
      <alignment vertical="center"/>
    </xf>
    <xf numFmtId="0" fontId="68" fillId="0" borderId="0" xfId="6" applyFont="1" applyBorder="1" applyAlignment="1">
      <alignment horizontal="left" vertical="center" indent="1"/>
    </xf>
    <xf numFmtId="0" fontId="68" fillId="0" borderId="0" xfId="6" applyFont="1" applyAlignment="1">
      <alignment horizontal="left" vertical="center" indent="1"/>
    </xf>
    <xf numFmtId="0" fontId="62" fillId="0" borderId="0" xfId="6" applyFont="1" applyAlignment="1">
      <alignment horizontal="center" vertical="center"/>
    </xf>
    <xf numFmtId="0" fontId="62" fillId="0" borderId="0" xfId="6" applyFont="1" applyAlignment="1">
      <alignment vertical="center"/>
    </xf>
    <xf numFmtId="3" fontId="62" fillId="0" borderId="0" xfId="6" applyNumberFormat="1" applyFont="1" applyAlignment="1">
      <alignment vertical="center"/>
    </xf>
    <xf numFmtId="0" fontId="59" fillId="0" borderId="0" xfId="6" applyFont="1" applyAlignment="1">
      <alignment horizontal="left" vertical="center" wrapText="1" indent="1"/>
    </xf>
    <xf numFmtId="0" fontId="42" fillId="7" borderId="50" xfId="6" applyFont="1" applyFill="1" applyBorder="1" applyAlignment="1">
      <alignment horizontal="left" indent="1"/>
    </xf>
    <xf numFmtId="0" fontId="4" fillId="7" borderId="51" xfId="6" applyFont="1" applyFill="1" applyBorder="1" applyAlignment="1">
      <alignment horizontal="center"/>
    </xf>
    <xf numFmtId="0" fontId="4" fillId="7" borderId="19" xfId="6" applyFont="1" applyFill="1" applyBorder="1"/>
    <xf numFmtId="0" fontId="37" fillId="7" borderId="51" xfId="6" applyFont="1" applyFill="1" applyBorder="1" applyAlignment="1">
      <alignment horizontal="center"/>
    </xf>
    <xf numFmtId="0" fontId="37" fillId="7" borderId="52" xfId="6" applyFont="1" applyFill="1" applyBorder="1" applyAlignment="1">
      <alignment horizontal="center"/>
    </xf>
    <xf numFmtId="0" fontId="4" fillId="8" borderId="51" xfId="6" applyFont="1" applyFill="1" applyBorder="1" applyAlignment="1">
      <alignment horizontal="center"/>
    </xf>
    <xf numFmtId="0" fontId="42" fillId="7" borderId="53" xfId="6" applyFont="1" applyFill="1" applyBorder="1" applyAlignment="1">
      <alignment horizontal="left" indent="1"/>
    </xf>
    <xf numFmtId="0" fontId="4" fillId="7" borderId="54" xfId="6" applyFont="1" applyFill="1" applyBorder="1" applyAlignment="1">
      <alignment horizontal="center"/>
    </xf>
    <xf numFmtId="0" fontId="37" fillId="7" borderId="54" xfId="6" applyFont="1" applyFill="1" applyBorder="1" applyAlignment="1">
      <alignment horizontal="center"/>
    </xf>
    <xf numFmtId="0" fontId="37" fillId="7" borderId="55" xfId="6" applyFont="1" applyFill="1" applyBorder="1" applyAlignment="1">
      <alignment horizontal="center"/>
    </xf>
    <xf numFmtId="3" fontId="37" fillId="7" borderId="28" xfId="6" applyNumberFormat="1" applyFont="1" applyFill="1" applyBorder="1" applyAlignment="1">
      <alignment horizontal="center"/>
    </xf>
    <xf numFmtId="3" fontId="4" fillId="7" borderId="56" xfId="6" applyNumberFormat="1" applyFont="1" applyFill="1" applyBorder="1" applyAlignment="1">
      <alignment horizontal="center"/>
    </xf>
    <xf numFmtId="3" fontId="4" fillId="7" borderId="28" xfId="6" applyNumberFormat="1" applyFont="1" applyFill="1" applyBorder="1" applyAlignment="1">
      <alignment horizontal="center"/>
    </xf>
    <xf numFmtId="0" fontId="4" fillId="8" borderId="57" xfId="6" applyFont="1" applyFill="1" applyBorder="1" applyAlignment="1">
      <alignment horizontal="center"/>
    </xf>
    <xf numFmtId="0" fontId="4" fillId="8" borderId="54" xfId="6" applyFont="1" applyFill="1" applyBorder="1" applyAlignment="1">
      <alignment horizontal="center"/>
    </xf>
    <xf numFmtId="165" fontId="1" fillId="0" borderId="57" xfId="6" applyNumberFormat="1" applyFont="1" applyFill="1" applyBorder="1" applyAlignment="1">
      <alignment horizontal="center"/>
    </xf>
    <xf numFmtId="4" fontId="4" fillId="9" borderId="50" xfId="6" applyNumberFormat="1" applyFont="1" applyFill="1" applyBorder="1" applyAlignment="1">
      <alignment horizontal="right"/>
    </xf>
    <xf numFmtId="4" fontId="4" fillId="0" borderId="60" xfId="6" applyNumberFormat="1" applyFont="1" applyFill="1" applyBorder="1" applyAlignment="1">
      <alignment horizontal="right"/>
    </xf>
    <xf numFmtId="4" fontId="4" fillId="9" borderId="61" xfId="6" applyNumberFormat="1" applyFont="1" applyFill="1" applyBorder="1" applyAlignment="1">
      <alignment horizontal="right"/>
    </xf>
    <xf numFmtId="4" fontId="4" fillId="0" borderId="65" xfId="6" applyNumberFormat="1" applyFont="1" applyFill="1" applyBorder="1" applyAlignment="1">
      <alignment horizontal="right"/>
    </xf>
    <xf numFmtId="3" fontId="1" fillId="9" borderId="69" xfId="6" applyNumberFormat="1" applyFont="1" applyFill="1" applyBorder="1" applyAlignment="1">
      <alignment horizontal="right"/>
    </xf>
    <xf numFmtId="3" fontId="1" fillId="0" borderId="60" xfId="6" applyNumberFormat="1" applyFont="1" applyFill="1" applyBorder="1" applyAlignment="1">
      <alignment horizontal="right"/>
    </xf>
    <xf numFmtId="3" fontId="1" fillId="0" borderId="66" xfId="6" applyNumberFormat="1" applyFont="1" applyFill="1" applyBorder="1" applyAlignment="1">
      <alignment horizontal="right"/>
    </xf>
    <xf numFmtId="3" fontId="1" fillId="9" borderId="41" xfId="6" applyNumberFormat="1" applyFont="1" applyFill="1" applyBorder="1" applyAlignment="1">
      <alignment horizontal="right"/>
    </xf>
    <xf numFmtId="3" fontId="1" fillId="0" borderId="62" xfId="6" applyNumberFormat="1" applyFont="1" applyFill="1" applyBorder="1" applyAlignment="1">
      <alignment horizontal="right"/>
    </xf>
    <xf numFmtId="3" fontId="1" fillId="0" borderId="68" xfId="6" applyNumberFormat="1" applyFont="1" applyFill="1" applyBorder="1" applyAlignment="1">
      <alignment horizontal="right"/>
    </xf>
    <xf numFmtId="3" fontId="1" fillId="0" borderId="65" xfId="6" applyNumberFormat="1" applyFont="1" applyFill="1" applyBorder="1" applyAlignment="1">
      <alignment horizontal="right"/>
    </xf>
    <xf numFmtId="3" fontId="1" fillId="9" borderId="73" xfId="6" applyNumberFormat="1" applyFont="1" applyFill="1" applyBorder="1" applyAlignment="1">
      <alignment horizontal="right"/>
    </xf>
    <xf numFmtId="3" fontId="45" fillId="9" borderId="74" xfId="6" applyNumberFormat="1" applyFont="1" applyFill="1" applyBorder="1" applyAlignment="1">
      <alignment horizontal="right"/>
    </xf>
    <xf numFmtId="3" fontId="1" fillId="9" borderId="53" xfId="6" applyNumberFormat="1" applyFont="1" applyFill="1" applyBorder="1" applyAlignment="1">
      <alignment horizontal="right"/>
    </xf>
    <xf numFmtId="3" fontId="45" fillId="9" borderId="63" xfId="6" applyNumberFormat="1" applyFont="1" applyFill="1" applyBorder="1" applyAlignment="1">
      <alignment horizontal="right"/>
    </xf>
    <xf numFmtId="3" fontId="44" fillId="0" borderId="68" xfId="6" applyNumberFormat="1" applyFont="1" applyFill="1" applyBorder="1" applyAlignment="1">
      <alignment horizontal="center"/>
    </xf>
    <xf numFmtId="3" fontId="44" fillId="0" borderId="66" xfId="6" applyNumberFormat="1" applyFont="1" applyFill="1" applyBorder="1" applyAlignment="1">
      <alignment horizontal="center"/>
    </xf>
    <xf numFmtId="3" fontId="44" fillId="0" borderId="65" xfId="6" applyNumberFormat="1" applyFont="1" applyFill="1" applyBorder="1" applyAlignment="1">
      <alignment horizontal="center"/>
    </xf>
    <xf numFmtId="3" fontId="1" fillId="9" borderId="40" xfId="6" applyNumberFormat="1" applyFont="1" applyFill="1" applyBorder="1" applyAlignment="1">
      <alignment horizontal="right"/>
    </xf>
    <xf numFmtId="3" fontId="1" fillId="9" borderId="57" xfId="6" applyNumberFormat="1" applyFont="1" applyFill="1" applyBorder="1" applyAlignment="1">
      <alignment horizontal="right"/>
    </xf>
    <xf numFmtId="3" fontId="1" fillId="9" borderId="0" xfId="6" applyNumberFormat="1" applyFont="1" applyFill="1" applyBorder="1" applyAlignment="1">
      <alignment horizontal="right"/>
    </xf>
    <xf numFmtId="3" fontId="1" fillId="9" borderId="51" xfId="6" applyNumberFormat="1" applyFont="1" applyFill="1" applyBorder="1" applyAlignment="1" applyProtection="1">
      <alignment horizontal="right"/>
      <protection locked="0"/>
    </xf>
    <xf numFmtId="3" fontId="4" fillId="9" borderId="57" xfId="6" applyNumberFormat="1" applyFont="1" applyFill="1" applyBorder="1" applyAlignment="1">
      <alignment horizontal="right"/>
    </xf>
    <xf numFmtId="0" fontId="1" fillId="0" borderId="0" xfId="6" applyAlignment="1"/>
    <xf numFmtId="0" fontId="1" fillId="0" borderId="0" xfId="6" applyFont="1" applyAlignment="1"/>
    <xf numFmtId="0" fontId="4" fillId="8" borderId="50" xfId="6" applyFont="1" applyFill="1" applyBorder="1" applyAlignment="1">
      <alignment horizontal="left" indent="1"/>
    </xf>
    <xf numFmtId="3" fontId="43" fillId="8" borderId="28" xfId="6" applyNumberFormat="1" applyFont="1" applyFill="1" applyBorder="1" applyAlignment="1">
      <alignment horizontal="center"/>
    </xf>
    <xf numFmtId="3" fontId="4" fillId="8" borderId="51" xfId="6" applyNumberFormat="1" applyFont="1" applyFill="1" applyBorder="1" applyAlignment="1">
      <alignment horizontal="center"/>
    </xf>
    <xf numFmtId="165" fontId="1" fillId="0" borderId="51" xfId="6" applyNumberFormat="1" applyFill="1" applyBorder="1" applyAlignment="1">
      <alignment horizontal="center"/>
    </xf>
    <xf numFmtId="4" fontId="37" fillId="9" borderId="50" xfId="6" applyNumberFormat="1" applyFont="1" applyFill="1" applyBorder="1" applyAlignment="1">
      <alignment horizontal="right"/>
    </xf>
    <xf numFmtId="4" fontId="4" fillId="9" borderId="60" xfId="6" applyNumberFormat="1" applyFont="1" applyFill="1" applyBorder="1" applyAlignment="1" applyProtection="1">
      <alignment horizontal="right"/>
      <protection locked="0"/>
    </xf>
    <xf numFmtId="4" fontId="4" fillId="9" borderId="52" xfId="6" applyNumberFormat="1" applyFont="1" applyFill="1" applyBorder="1" applyAlignment="1" applyProtection="1">
      <alignment horizontal="right"/>
      <protection locked="0"/>
    </xf>
    <xf numFmtId="0" fontId="1" fillId="0" borderId="0" xfId="6" applyAlignment="1">
      <alignment horizontal="right"/>
    </xf>
    <xf numFmtId="165" fontId="1" fillId="0" borderId="62" xfId="6" applyNumberFormat="1" applyBorder="1" applyAlignment="1">
      <alignment horizontal="center"/>
    </xf>
    <xf numFmtId="4" fontId="4" fillId="9" borderId="63" xfId="6" applyNumberFormat="1" applyFont="1" applyFill="1" applyBorder="1" applyAlignment="1" applyProtection="1">
      <alignment horizontal="right"/>
      <protection locked="0"/>
    </xf>
    <xf numFmtId="3" fontId="1" fillId="0" borderId="66" xfId="6" applyNumberFormat="1" applyBorder="1" applyAlignment="1">
      <alignment horizontal="center"/>
    </xf>
    <xf numFmtId="3" fontId="44" fillId="9" borderId="40" xfId="6" applyNumberFormat="1" applyFont="1" applyFill="1" applyBorder="1" applyAlignment="1">
      <alignment horizontal="right"/>
    </xf>
    <xf numFmtId="3" fontId="44" fillId="9" borderId="69" xfId="6" applyNumberFormat="1" applyFont="1" applyFill="1" applyBorder="1" applyAlignment="1">
      <alignment horizontal="right"/>
    </xf>
    <xf numFmtId="3" fontId="1" fillId="0" borderId="57" xfId="6" applyNumberFormat="1" applyFill="1" applyBorder="1" applyAlignment="1">
      <alignment horizontal="center"/>
    </xf>
    <xf numFmtId="3" fontId="44" fillId="9" borderId="41" xfId="6" applyNumberFormat="1" applyFont="1" applyFill="1" applyBorder="1" applyAlignment="1">
      <alignment horizontal="right"/>
    </xf>
    <xf numFmtId="3" fontId="4" fillId="9" borderId="56" xfId="6" applyNumberFormat="1" applyFont="1" applyFill="1" applyBorder="1" applyAlignment="1" applyProtection="1">
      <alignment horizontal="right"/>
      <protection locked="0"/>
    </xf>
    <xf numFmtId="3" fontId="4" fillId="9" borderId="49" xfId="6" applyNumberFormat="1" applyFont="1" applyFill="1" applyBorder="1" applyAlignment="1" applyProtection="1">
      <alignment horizontal="right"/>
      <protection locked="0"/>
    </xf>
    <xf numFmtId="3" fontId="1" fillId="0" borderId="62" xfId="6" applyNumberFormat="1" applyBorder="1" applyAlignment="1">
      <alignment horizontal="center"/>
    </xf>
    <xf numFmtId="3" fontId="44" fillId="9" borderId="70" xfId="6" applyNumberFormat="1" applyFont="1" applyFill="1" applyBorder="1" applyAlignment="1">
      <alignment horizontal="right"/>
    </xf>
    <xf numFmtId="164" fontId="37" fillId="9" borderId="74" xfId="6" applyNumberFormat="1" applyFont="1" applyFill="1" applyBorder="1" applyAlignment="1">
      <alignment horizontal="right"/>
    </xf>
    <xf numFmtId="3" fontId="4" fillId="0" borderId="60" xfId="6" applyNumberFormat="1" applyFont="1" applyFill="1" applyBorder="1" applyAlignment="1">
      <alignment horizontal="right"/>
    </xf>
    <xf numFmtId="164" fontId="37" fillId="9" borderId="67" xfId="6" applyNumberFormat="1" applyFont="1" applyFill="1" applyBorder="1" applyAlignment="1">
      <alignment horizontal="right"/>
    </xf>
    <xf numFmtId="3" fontId="4" fillId="0" borderId="66" xfId="6" applyNumberFormat="1" applyFont="1" applyFill="1" applyBorder="1" applyAlignment="1">
      <alignment horizontal="right"/>
    </xf>
    <xf numFmtId="164" fontId="37" fillId="9" borderId="63" xfId="6" applyNumberFormat="1" applyFont="1" applyFill="1" applyBorder="1" applyAlignment="1">
      <alignment horizontal="right"/>
    </xf>
    <xf numFmtId="3" fontId="4" fillId="0" borderId="62" xfId="6" applyNumberFormat="1" applyFont="1" applyFill="1" applyBorder="1" applyAlignment="1">
      <alignment horizontal="right"/>
    </xf>
    <xf numFmtId="164" fontId="37" fillId="9" borderId="93" xfId="6" applyNumberFormat="1" applyFont="1" applyFill="1" applyBorder="1" applyAlignment="1">
      <alignment horizontal="right"/>
    </xf>
    <xf numFmtId="3" fontId="74" fillId="9" borderId="56" xfId="6" applyNumberFormat="1" applyFont="1" applyFill="1" applyBorder="1" applyAlignment="1">
      <alignment horizontal="right"/>
    </xf>
    <xf numFmtId="3" fontId="74" fillId="9" borderId="49" xfId="6" applyNumberFormat="1" applyFont="1" applyFill="1" applyBorder="1" applyAlignment="1">
      <alignment horizontal="right"/>
    </xf>
    <xf numFmtId="3" fontId="37" fillId="9" borderId="68" xfId="6" applyNumberFormat="1" applyFont="1" applyFill="1" applyBorder="1" applyAlignment="1">
      <alignment horizontal="right"/>
    </xf>
    <xf numFmtId="164" fontId="37" fillId="9" borderId="94" xfId="6" applyNumberFormat="1" applyFont="1" applyFill="1" applyBorder="1" applyAlignment="1">
      <alignment horizontal="right"/>
    </xf>
    <xf numFmtId="3" fontId="37" fillId="9" borderId="54" xfId="6" applyNumberFormat="1" applyFont="1" applyFill="1" applyBorder="1" applyAlignment="1">
      <alignment horizontal="right"/>
    </xf>
    <xf numFmtId="3" fontId="1" fillId="9" borderId="52" xfId="6" applyNumberFormat="1" applyFont="1" applyFill="1" applyBorder="1" applyAlignment="1" applyProtection="1">
      <alignment horizontal="right"/>
      <protection locked="0"/>
    </xf>
    <xf numFmtId="0" fontId="75" fillId="0" borderId="0" xfId="6" applyFont="1"/>
    <xf numFmtId="3" fontId="75" fillId="0" borderId="0" xfId="6" applyNumberFormat="1" applyFont="1"/>
    <xf numFmtId="0" fontId="17" fillId="0" borderId="0" xfId="1" applyFont="1" applyAlignment="1" applyProtection="1">
      <alignment horizontal="right"/>
    </xf>
    <xf numFmtId="0" fontId="1" fillId="15" borderId="0" xfId="0" applyFont="1" applyFill="1" applyAlignment="1" applyProtection="1">
      <alignment horizontal="right" wrapText="1"/>
      <protection locked="0"/>
    </xf>
    <xf numFmtId="0" fontId="38" fillId="0" borderId="0" xfId="6" applyFont="1" applyAlignment="1">
      <alignment horizontal="left" indent="1"/>
    </xf>
    <xf numFmtId="0" fontId="77" fillId="0" borderId="0" xfId="6" applyFont="1" applyBorder="1" applyAlignment="1">
      <alignment horizontal="center"/>
    </xf>
    <xf numFmtId="0" fontId="1" fillId="16" borderId="50" xfId="6" applyFill="1" applyBorder="1" applyAlignment="1">
      <alignment horizontal="left" indent="1"/>
    </xf>
    <xf numFmtId="0" fontId="1" fillId="16" borderId="51" xfId="6" applyFill="1" applyBorder="1" applyAlignment="1">
      <alignment horizontal="center"/>
    </xf>
    <xf numFmtId="0" fontId="1" fillId="16" borderId="19" xfId="6" applyFont="1" applyFill="1" applyBorder="1"/>
    <xf numFmtId="0" fontId="37" fillId="17" borderId="51" xfId="6" applyFont="1" applyFill="1" applyBorder="1" applyAlignment="1">
      <alignment horizontal="center"/>
    </xf>
    <xf numFmtId="0" fontId="37" fillId="17" borderId="52" xfId="6" applyFont="1" applyFill="1" applyBorder="1" applyAlignment="1">
      <alignment horizontal="center"/>
    </xf>
    <xf numFmtId="0" fontId="42" fillId="16" borderId="53" xfId="6" applyFont="1" applyFill="1" applyBorder="1" applyAlignment="1">
      <alignment horizontal="left" indent="1"/>
    </xf>
    <xf numFmtId="0" fontId="1" fillId="16" borderId="54" xfId="6" applyFont="1" applyFill="1" applyBorder="1" applyAlignment="1">
      <alignment horizontal="center"/>
    </xf>
    <xf numFmtId="0" fontId="1" fillId="16" borderId="55" xfId="6" applyFont="1" applyFill="1" applyBorder="1" applyAlignment="1">
      <alignment horizontal="center"/>
    </xf>
    <xf numFmtId="0" fontId="37" fillId="17" borderId="54" xfId="6" applyFont="1" applyFill="1" applyBorder="1" applyAlignment="1">
      <alignment horizontal="center"/>
    </xf>
    <xf numFmtId="0" fontId="37" fillId="17" borderId="55" xfId="6" applyFont="1" applyFill="1" applyBorder="1" applyAlignment="1">
      <alignment horizontal="center"/>
    </xf>
    <xf numFmtId="3" fontId="44" fillId="16" borderId="28" xfId="6" applyNumberFormat="1" applyFont="1" applyFill="1" applyBorder="1" applyAlignment="1">
      <alignment horizontal="center"/>
    </xf>
    <xf numFmtId="3" fontId="1" fillId="16" borderId="56" xfId="6" applyNumberFormat="1" applyFont="1" applyFill="1" applyBorder="1" applyAlignment="1">
      <alignment horizontal="center"/>
    </xf>
    <xf numFmtId="3" fontId="1" fillId="16" borderId="28" xfId="6" applyNumberFormat="1" applyFont="1" applyFill="1" applyBorder="1" applyAlignment="1">
      <alignment horizontal="center"/>
    </xf>
    <xf numFmtId="0" fontId="1" fillId="16" borderId="57" xfId="6" applyFont="1" applyFill="1" applyBorder="1" applyAlignment="1">
      <alignment horizontal="center"/>
    </xf>
    <xf numFmtId="165" fontId="1" fillId="0" borderId="51" xfId="6" applyNumberFormat="1" applyFont="1" applyBorder="1" applyAlignment="1">
      <alignment horizontal="center"/>
    </xf>
    <xf numFmtId="4" fontId="1" fillId="17" borderId="50" xfId="6" applyNumberFormat="1" applyFont="1" applyFill="1" applyBorder="1" applyAlignment="1">
      <alignment horizontal="right"/>
    </xf>
    <xf numFmtId="4" fontId="37" fillId="17" borderId="40" xfId="6" applyNumberFormat="1" applyFont="1" applyFill="1" applyBorder="1" applyAlignment="1">
      <alignment horizontal="right"/>
    </xf>
    <xf numFmtId="4" fontId="37" fillId="0" borderId="40" xfId="6" applyNumberFormat="1" applyFont="1" applyBorder="1" applyAlignment="1">
      <alignment horizontal="right"/>
    </xf>
    <xf numFmtId="4" fontId="37" fillId="17" borderId="51" xfId="6" applyNumberFormat="1" applyFont="1" applyFill="1" applyBorder="1" applyAlignment="1">
      <alignment horizontal="right"/>
    </xf>
    <xf numFmtId="4" fontId="4" fillId="17" borderId="0" xfId="6" applyNumberFormat="1" applyFont="1" applyFill="1" applyBorder="1" applyAlignment="1" applyProtection="1">
      <alignment horizontal="right"/>
      <protection locked="0"/>
    </xf>
    <xf numFmtId="4" fontId="4" fillId="17" borderId="51" xfId="6" applyNumberFormat="1" applyFont="1" applyFill="1" applyBorder="1" applyAlignment="1" applyProtection="1">
      <alignment horizontal="right"/>
      <protection locked="0"/>
    </xf>
    <xf numFmtId="4" fontId="4" fillId="17" borderId="58" xfId="6" applyNumberFormat="1" applyFont="1" applyFill="1" applyBorder="1" applyAlignment="1" applyProtection="1">
      <alignment horizontal="right"/>
      <protection locked="0"/>
    </xf>
    <xf numFmtId="4" fontId="37" fillId="17" borderId="57" xfId="6" applyNumberFormat="1" applyFont="1" applyFill="1" applyBorder="1" applyAlignment="1">
      <alignment horizontal="right"/>
    </xf>
    <xf numFmtId="4" fontId="37" fillId="17" borderId="59" xfId="6" applyNumberFormat="1" applyFont="1" applyFill="1" applyBorder="1" applyAlignment="1">
      <alignment horizontal="right"/>
    </xf>
    <xf numFmtId="4" fontId="1" fillId="0" borderId="0" xfId="6" applyNumberFormat="1" applyFont="1" applyAlignment="1">
      <alignment horizontal="right"/>
    </xf>
    <xf numFmtId="4" fontId="1" fillId="0" borderId="60" xfId="6" applyNumberFormat="1" applyFont="1" applyBorder="1" applyAlignment="1">
      <alignment horizontal="right"/>
    </xf>
    <xf numFmtId="4" fontId="37" fillId="17" borderId="52" xfId="6" applyNumberFormat="1" applyFont="1" applyFill="1" applyBorder="1" applyAlignment="1">
      <alignment horizontal="right"/>
    </xf>
    <xf numFmtId="4" fontId="1" fillId="17" borderId="61" xfId="6" applyNumberFormat="1" applyFont="1" applyFill="1" applyBorder="1" applyAlignment="1">
      <alignment horizontal="right"/>
    </xf>
    <xf numFmtId="4" fontId="37" fillId="17" borderId="61" xfId="6" applyNumberFormat="1" applyFont="1" applyFill="1" applyBorder="1" applyAlignment="1">
      <alignment horizontal="right"/>
    </xf>
    <xf numFmtId="4" fontId="37" fillId="0" borderId="61" xfId="6" applyNumberFormat="1" applyFont="1" applyBorder="1" applyAlignment="1">
      <alignment horizontal="right"/>
    </xf>
    <xf numFmtId="4" fontId="37" fillId="17" borderId="62" xfId="6" applyNumberFormat="1" applyFont="1" applyFill="1" applyBorder="1" applyAlignment="1">
      <alignment horizontal="right"/>
    </xf>
    <xf numFmtId="4" fontId="4" fillId="17" borderId="64" xfId="6" applyNumberFormat="1" applyFont="1" applyFill="1" applyBorder="1" applyAlignment="1" applyProtection="1">
      <alignment horizontal="right"/>
      <protection locked="0"/>
    </xf>
    <xf numFmtId="4" fontId="4" fillId="17" borderId="62" xfId="6" applyNumberFormat="1" applyFont="1" applyFill="1" applyBorder="1" applyAlignment="1" applyProtection="1">
      <alignment horizontal="right"/>
      <protection locked="0"/>
    </xf>
    <xf numFmtId="4" fontId="37" fillId="17" borderId="63" xfId="6" applyNumberFormat="1" applyFont="1" applyFill="1" applyBorder="1" applyAlignment="1">
      <alignment horizontal="right"/>
    </xf>
    <xf numFmtId="4" fontId="1" fillId="0" borderId="65" xfId="6" applyNumberFormat="1" applyFont="1" applyBorder="1" applyAlignment="1">
      <alignment horizontal="right"/>
    </xf>
    <xf numFmtId="3" fontId="1" fillId="17" borderId="69" xfId="6" applyNumberFormat="1" applyFont="1" applyFill="1" applyBorder="1" applyAlignment="1">
      <alignment horizontal="right"/>
    </xf>
    <xf numFmtId="3" fontId="37" fillId="17" borderId="40" xfId="6" applyNumberFormat="1" applyFont="1" applyFill="1" applyBorder="1" applyAlignment="1">
      <alignment horizontal="right"/>
    </xf>
    <xf numFmtId="3" fontId="45" fillId="17" borderId="68" xfId="6" applyNumberFormat="1" applyFont="1" applyFill="1" applyBorder="1" applyAlignment="1">
      <alignment horizontal="right"/>
    </xf>
    <xf numFmtId="3" fontId="1" fillId="17" borderId="7" xfId="6" applyNumberFormat="1" applyFont="1" applyFill="1" applyBorder="1" applyAlignment="1" applyProtection="1">
      <alignment horizontal="right"/>
      <protection locked="0"/>
    </xf>
    <xf numFmtId="3" fontId="1" fillId="17" borderId="66" xfId="6" applyNumberFormat="1" applyFont="1" applyFill="1" applyBorder="1" applyAlignment="1" applyProtection="1">
      <alignment horizontal="right"/>
      <protection locked="0"/>
    </xf>
    <xf numFmtId="3" fontId="37" fillId="17" borderId="66" xfId="6" applyNumberFormat="1" applyFont="1" applyFill="1" applyBorder="1" applyAlignment="1">
      <alignment horizontal="right"/>
    </xf>
    <xf numFmtId="3" fontId="37" fillId="17" borderId="67" xfId="6" applyNumberFormat="1" applyFont="1" applyFill="1" applyBorder="1" applyAlignment="1">
      <alignment horizontal="right"/>
    </xf>
    <xf numFmtId="3" fontId="45" fillId="17" borderId="67" xfId="6" applyNumberFormat="1" applyFont="1" applyFill="1" applyBorder="1" applyAlignment="1">
      <alignment horizontal="right"/>
    </xf>
    <xf numFmtId="3" fontId="37" fillId="17" borderId="69" xfId="6" applyNumberFormat="1" applyFont="1" applyFill="1" applyBorder="1" applyAlignment="1">
      <alignment horizontal="right"/>
    </xf>
    <xf numFmtId="3" fontId="45" fillId="17" borderId="66" xfId="6" applyNumberFormat="1" applyFont="1" applyFill="1" applyBorder="1" applyAlignment="1">
      <alignment horizontal="right"/>
    </xf>
    <xf numFmtId="3" fontId="1" fillId="0" borderId="57" xfId="6" applyNumberFormat="1" applyFont="1" applyBorder="1" applyAlignment="1">
      <alignment horizontal="center"/>
    </xf>
    <xf numFmtId="3" fontId="1" fillId="17" borderId="41" xfId="6" applyNumberFormat="1" applyFont="1" applyFill="1" applyBorder="1" applyAlignment="1">
      <alignment horizontal="right"/>
    </xf>
    <xf numFmtId="3" fontId="37" fillId="17" borderId="70" xfId="6" applyNumberFormat="1" applyFont="1" applyFill="1" applyBorder="1" applyAlignment="1">
      <alignment horizontal="right"/>
    </xf>
    <xf numFmtId="3" fontId="45" fillId="17" borderId="57" xfId="6" applyNumberFormat="1" applyFont="1" applyFill="1" applyBorder="1" applyAlignment="1">
      <alignment horizontal="right"/>
    </xf>
    <xf numFmtId="3" fontId="1" fillId="17" borderId="65" xfId="6" applyNumberFormat="1" applyFont="1" applyFill="1" applyBorder="1" applyAlignment="1" applyProtection="1">
      <alignment horizontal="right"/>
      <protection locked="0"/>
    </xf>
    <xf numFmtId="3" fontId="1" fillId="17" borderId="71" xfId="6" applyNumberFormat="1" applyFont="1" applyFill="1" applyBorder="1" applyAlignment="1" applyProtection="1">
      <alignment horizontal="right"/>
      <protection locked="0"/>
    </xf>
    <xf numFmtId="3" fontId="37" fillId="17" borderId="57" xfId="6" applyNumberFormat="1" applyFont="1" applyFill="1" applyBorder="1" applyAlignment="1">
      <alignment horizontal="right"/>
    </xf>
    <xf numFmtId="3" fontId="37" fillId="17" borderId="59" xfId="6" applyNumberFormat="1" applyFont="1" applyFill="1" applyBorder="1" applyAlignment="1">
      <alignment horizontal="right"/>
    </xf>
    <xf numFmtId="3" fontId="45" fillId="17" borderId="59" xfId="6" applyNumberFormat="1" applyFont="1" applyFill="1" applyBorder="1" applyAlignment="1">
      <alignment horizontal="right"/>
    </xf>
    <xf numFmtId="0" fontId="42" fillId="17" borderId="47" xfId="6" applyFont="1" applyFill="1" applyBorder="1" applyAlignment="1">
      <alignment horizontal="left" indent="1"/>
    </xf>
    <xf numFmtId="3" fontId="37" fillId="17" borderId="56" xfId="6" applyNumberFormat="1" applyFont="1" applyFill="1" applyBorder="1" applyAlignment="1">
      <alignment horizontal="center"/>
    </xf>
    <xf numFmtId="3" fontId="37" fillId="17" borderId="47" xfId="6" applyNumberFormat="1" applyFont="1" applyFill="1" applyBorder="1" applyAlignment="1">
      <alignment horizontal="right"/>
    </xf>
    <xf numFmtId="3" fontId="37" fillId="17" borderId="56" xfId="6" applyNumberFormat="1" applyFont="1" applyFill="1" applyBorder="1" applyAlignment="1">
      <alignment horizontal="right"/>
    </xf>
    <xf numFmtId="3" fontId="1" fillId="17" borderId="56" xfId="6" applyNumberFormat="1" applyFont="1" applyFill="1" applyBorder="1" applyAlignment="1" applyProtection="1">
      <alignment horizontal="right"/>
      <protection locked="0"/>
    </xf>
    <xf numFmtId="3" fontId="1" fillId="17" borderId="49" xfId="6" applyNumberFormat="1" applyFont="1" applyFill="1" applyBorder="1" applyAlignment="1" applyProtection="1">
      <alignment horizontal="right"/>
      <protection locked="0"/>
    </xf>
    <xf numFmtId="3" fontId="37" fillId="17" borderId="49" xfId="6" applyNumberFormat="1" applyFont="1" applyFill="1" applyBorder="1" applyAlignment="1">
      <alignment horizontal="right"/>
    </xf>
    <xf numFmtId="3" fontId="4" fillId="17" borderId="56" xfId="6" applyNumberFormat="1" applyFont="1" applyFill="1" applyBorder="1" applyAlignment="1">
      <alignment horizontal="right"/>
    </xf>
    <xf numFmtId="3" fontId="1" fillId="17" borderId="68" xfId="6" applyNumberFormat="1" applyFont="1" applyFill="1" applyBorder="1" applyAlignment="1" applyProtection="1">
      <alignment horizontal="right"/>
      <protection locked="0"/>
    </xf>
    <xf numFmtId="3" fontId="1" fillId="17" borderId="46" xfId="6" applyNumberFormat="1" applyFont="1" applyFill="1" applyBorder="1" applyAlignment="1" applyProtection="1">
      <alignment horizontal="right"/>
      <protection locked="0"/>
    </xf>
    <xf numFmtId="3" fontId="45" fillId="17" borderId="65" xfId="6" applyNumberFormat="1" applyFont="1" applyFill="1" applyBorder="1" applyAlignment="1">
      <alignment horizontal="right"/>
    </xf>
    <xf numFmtId="3" fontId="37" fillId="17" borderId="65" xfId="6" applyNumberFormat="1" applyFont="1" applyFill="1" applyBorder="1" applyAlignment="1">
      <alignment horizontal="right"/>
    </xf>
    <xf numFmtId="3" fontId="37" fillId="17" borderId="72" xfId="6" applyNumberFormat="1" applyFont="1" applyFill="1" applyBorder="1" applyAlignment="1">
      <alignment horizontal="right"/>
    </xf>
    <xf numFmtId="3" fontId="45" fillId="17" borderId="72" xfId="6" applyNumberFormat="1" applyFont="1" applyFill="1" applyBorder="1" applyAlignment="1">
      <alignment horizontal="right"/>
    </xf>
    <xf numFmtId="3" fontId="45" fillId="0" borderId="68" xfId="6" applyNumberFormat="1" applyFont="1" applyBorder="1" applyAlignment="1">
      <alignment horizontal="center"/>
    </xf>
    <xf numFmtId="3" fontId="1" fillId="17" borderId="73" xfId="6" applyNumberFormat="1" applyFont="1" applyFill="1" applyBorder="1" applyAlignment="1">
      <alignment horizontal="right"/>
    </xf>
    <xf numFmtId="3" fontId="37" fillId="17" borderId="73" xfId="6" applyNumberFormat="1" applyFont="1" applyFill="1" applyBorder="1" applyAlignment="1" applyProtection="1">
      <alignment horizontal="right"/>
      <protection locked="0"/>
    </xf>
    <xf numFmtId="3" fontId="37" fillId="0" borderId="73" xfId="6" applyNumberFormat="1" applyFont="1" applyBorder="1" applyAlignment="1" applyProtection="1">
      <alignment horizontal="right"/>
      <protection locked="0"/>
    </xf>
    <xf numFmtId="3" fontId="1" fillId="17" borderId="60" xfId="6" applyNumberFormat="1" applyFont="1" applyFill="1" applyBorder="1" applyAlignment="1" applyProtection="1">
      <alignment horizontal="right"/>
      <protection locked="0"/>
    </xf>
    <xf numFmtId="3" fontId="1" fillId="17" borderId="74" xfId="6" applyNumberFormat="1" applyFont="1" applyFill="1" applyBorder="1" applyAlignment="1" applyProtection="1">
      <alignment horizontal="right"/>
      <protection locked="0"/>
    </xf>
    <xf numFmtId="3" fontId="1" fillId="17" borderId="75" xfId="6" applyNumberFormat="1" applyFont="1" applyFill="1" applyBorder="1" applyAlignment="1" applyProtection="1">
      <alignment horizontal="right"/>
      <protection locked="0"/>
    </xf>
    <xf numFmtId="3" fontId="37" fillId="17" borderId="60" xfId="6" applyNumberFormat="1" applyFont="1" applyFill="1" applyBorder="1" applyAlignment="1">
      <alignment horizontal="right"/>
    </xf>
    <xf numFmtId="164" fontId="37" fillId="17" borderId="74" xfId="6" applyNumberFormat="1" applyFont="1" applyFill="1" applyBorder="1" applyAlignment="1">
      <alignment horizontal="right"/>
    </xf>
    <xf numFmtId="3" fontId="37" fillId="17" borderId="74" xfId="6" applyNumberFormat="1" applyFont="1" applyFill="1" applyBorder="1" applyAlignment="1">
      <alignment horizontal="right"/>
    </xf>
    <xf numFmtId="3" fontId="45" fillId="0" borderId="66" xfId="6" applyNumberFormat="1" applyFont="1" applyBorder="1" applyAlignment="1">
      <alignment horizontal="center"/>
    </xf>
    <xf numFmtId="3" fontId="37" fillId="17" borderId="69" xfId="6" applyNumberFormat="1" applyFont="1" applyFill="1" applyBorder="1" applyAlignment="1" applyProtection="1">
      <alignment horizontal="right"/>
      <protection locked="0"/>
    </xf>
    <xf numFmtId="3" fontId="37" fillId="0" borderId="69" xfId="6" applyNumberFormat="1" applyFont="1" applyBorder="1" applyAlignment="1" applyProtection="1">
      <alignment horizontal="right"/>
      <protection locked="0"/>
    </xf>
    <xf numFmtId="3" fontId="1" fillId="17" borderId="67" xfId="6" applyNumberFormat="1" applyFont="1" applyFill="1" applyBorder="1" applyAlignment="1" applyProtection="1">
      <alignment horizontal="right"/>
      <protection locked="0"/>
    </xf>
    <xf numFmtId="164" fontId="37" fillId="17" borderId="67" xfId="6" applyNumberFormat="1" applyFont="1" applyFill="1" applyBorder="1" applyAlignment="1">
      <alignment horizontal="right"/>
    </xf>
    <xf numFmtId="3" fontId="45" fillId="0" borderId="62" xfId="6" applyNumberFormat="1" applyFont="1" applyBorder="1" applyAlignment="1">
      <alignment horizontal="center"/>
    </xf>
    <xf numFmtId="3" fontId="1" fillId="17" borderId="53" xfId="6" applyNumberFormat="1" applyFont="1" applyFill="1" applyBorder="1" applyAlignment="1">
      <alignment horizontal="right"/>
    </xf>
    <xf numFmtId="3" fontId="37" fillId="17" borderId="61" xfId="6" applyNumberFormat="1" applyFont="1" applyFill="1" applyBorder="1" applyAlignment="1" applyProtection="1">
      <alignment horizontal="right"/>
      <protection locked="0"/>
    </xf>
    <xf numFmtId="3" fontId="37" fillId="0" borderId="61" xfId="6" applyNumberFormat="1" applyFont="1" applyBorder="1" applyAlignment="1" applyProtection="1">
      <alignment horizontal="right"/>
      <protection locked="0"/>
    </xf>
    <xf numFmtId="3" fontId="37" fillId="17" borderId="53" xfId="6" applyNumberFormat="1" applyFont="1" applyFill="1" applyBorder="1" applyAlignment="1" applyProtection="1">
      <alignment horizontal="right"/>
      <protection locked="0"/>
    </xf>
    <xf numFmtId="3" fontId="1" fillId="17" borderId="62" xfId="6" applyNumberFormat="1" applyFont="1" applyFill="1" applyBorder="1" applyAlignment="1" applyProtection="1">
      <alignment horizontal="right"/>
      <protection locked="0"/>
    </xf>
    <xf numFmtId="3" fontId="1" fillId="17" borderId="63" xfId="6" applyNumberFormat="1" applyFont="1" applyFill="1" applyBorder="1" applyAlignment="1" applyProtection="1">
      <alignment horizontal="right"/>
      <protection locked="0"/>
    </xf>
    <xf numFmtId="3" fontId="1" fillId="17" borderId="64" xfId="6" applyNumberFormat="1" applyFont="1" applyFill="1" applyBorder="1" applyAlignment="1" applyProtection="1">
      <alignment horizontal="right"/>
      <protection locked="0"/>
    </xf>
    <xf numFmtId="3" fontId="37" fillId="17" borderId="62" xfId="6" applyNumberFormat="1" applyFont="1" applyFill="1" applyBorder="1" applyAlignment="1">
      <alignment horizontal="right"/>
    </xf>
    <xf numFmtId="164" fontId="37" fillId="17" borderId="63" xfId="6" applyNumberFormat="1" applyFont="1" applyFill="1" applyBorder="1" applyAlignment="1">
      <alignment horizontal="right"/>
    </xf>
    <xf numFmtId="3" fontId="37" fillId="17" borderId="63" xfId="6" applyNumberFormat="1" applyFont="1" applyFill="1" applyBorder="1" applyAlignment="1">
      <alignment horizontal="right"/>
    </xf>
    <xf numFmtId="3" fontId="44" fillId="17" borderId="40" xfId="6" applyNumberFormat="1" applyFont="1" applyFill="1" applyBorder="1" applyAlignment="1" applyProtection="1">
      <alignment horizontal="right"/>
      <protection locked="0"/>
    </xf>
    <xf numFmtId="3" fontId="44" fillId="0" borderId="40" xfId="6" applyNumberFormat="1" applyFont="1" applyBorder="1" applyAlignment="1" applyProtection="1">
      <alignment horizontal="right"/>
      <protection locked="0"/>
    </xf>
    <xf numFmtId="3" fontId="1" fillId="17" borderId="76" xfId="6" applyNumberFormat="1" applyFont="1" applyFill="1" applyBorder="1" applyAlignment="1" applyProtection="1">
      <alignment horizontal="right"/>
      <protection locked="0"/>
    </xf>
    <xf numFmtId="3" fontId="45" fillId="17" borderId="76" xfId="6" applyNumberFormat="1" applyFont="1" applyFill="1" applyBorder="1" applyAlignment="1">
      <alignment horizontal="right"/>
    </xf>
    <xf numFmtId="3" fontId="44" fillId="17" borderId="69" xfId="6" applyNumberFormat="1" applyFont="1" applyFill="1" applyBorder="1" applyAlignment="1" applyProtection="1">
      <alignment horizontal="right"/>
      <protection locked="0"/>
    </xf>
    <xf numFmtId="3" fontId="44" fillId="0" borderId="69" xfId="6" applyNumberFormat="1" applyFont="1" applyBorder="1" applyAlignment="1" applyProtection="1">
      <alignment horizontal="right"/>
      <protection locked="0"/>
    </xf>
    <xf numFmtId="3" fontId="45" fillId="0" borderId="65" xfId="6" applyNumberFormat="1" applyFont="1" applyBorder="1" applyAlignment="1">
      <alignment horizontal="center"/>
    </xf>
    <xf numFmtId="3" fontId="44" fillId="17" borderId="70" xfId="6" applyNumberFormat="1" applyFont="1" applyFill="1" applyBorder="1" applyAlignment="1" applyProtection="1">
      <alignment horizontal="right"/>
      <protection locked="0"/>
    </xf>
    <xf numFmtId="3" fontId="44" fillId="0" borderId="70" xfId="6" applyNumberFormat="1" applyFont="1" applyBorder="1" applyAlignment="1" applyProtection="1">
      <alignment horizontal="right"/>
      <protection locked="0"/>
    </xf>
    <xf numFmtId="3" fontId="44" fillId="17" borderId="41" xfId="6" applyNumberFormat="1" applyFont="1" applyFill="1" applyBorder="1" applyAlignment="1" applyProtection="1">
      <alignment horizontal="right"/>
      <protection locked="0"/>
    </xf>
    <xf numFmtId="3" fontId="1" fillId="17" borderId="72" xfId="6" applyNumberFormat="1" applyFont="1" applyFill="1" applyBorder="1" applyAlignment="1" applyProtection="1">
      <alignment horizontal="right"/>
      <protection locked="0"/>
    </xf>
    <xf numFmtId="0" fontId="47" fillId="17" borderId="47" xfId="6" applyFont="1" applyFill="1" applyBorder="1" applyAlignment="1">
      <alignment horizontal="left" indent="1"/>
    </xf>
    <xf numFmtId="3" fontId="37" fillId="17" borderId="47" xfId="6" applyNumberFormat="1" applyFont="1" applyFill="1" applyBorder="1" applyAlignment="1" applyProtection="1">
      <alignment horizontal="right"/>
    </xf>
    <xf numFmtId="3" fontId="37" fillId="17" borderId="48" xfId="6" applyNumberFormat="1" applyFont="1" applyFill="1" applyBorder="1" applyAlignment="1">
      <alignment horizontal="right"/>
    </xf>
    <xf numFmtId="164" fontId="37" fillId="17" borderId="49" xfId="6" applyNumberFormat="1" applyFont="1" applyFill="1" applyBorder="1" applyAlignment="1">
      <alignment horizontal="right"/>
    </xf>
    <xf numFmtId="3" fontId="43" fillId="17" borderId="56" xfId="6" applyNumberFormat="1" applyFont="1" applyFill="1" applyBorder="1" applyAlignment="1">
      <alignment horizontal="right"/>
    </xf>
    <xf numFmtId="3" fontId="43" fillId="17" borderId="49" xfId="6" applyNumberFormat="1" applyFont="1" applyFill="1" applyBorder="1" applyAlignment="1">
      <alignment horizontal="right"/>
    </xf>
    <xf numFmtId="3" fontId="1" fillId="17" borderId="40" xfId="6" applyNumberFormat="1" applyFont="1" applyFill="1" applyBorder="1" applyAlignment="1">
      <alignment horizontal="right"/>
    </xf>
    <xf numFmtId="3" fontId="44" fillId="17" borderId="73" xfId="6" applyNumberFormat="1" applyFont="1" applyFill="1" applyBorder="1" applyAlignment="1" applyProtection="1">
      <alignment horizontal="right"/>
      <protection locked="0"/>
    </xf>
    <xf numFmtId="3" fontId="37" fillId="17" borderId="28" xfId="6" applyNumberFormat="1" applyFont="1" applyFill="1" applyBorder="1" applyAlignment="1">
      <alignment horizontal="right"/>
    </xf>
    <xf numFmtId="3" fontId="37" fillId="17" borderId="77" xfId="6" applyNumberFormat="1" applyFont="1" applyFill="1" applyBorder="1" applyAlignment="1">
      <alignment horizontal="right"/>
    </xf>
    <xf numFmtId="3" fontId="37" fillId="17" borderId="54" xfId="6" applyNumberFormat="1" applyFont="1" applyFill="1" applyBorder="1" applyAlignment="1">
      <alignment horizontal="right"/>
    </xf>
    <xf numFmtId="164" fontId="37" fillId="17" borderId="76" xfId="6" applyNumberFormat="1" applyFont="1" applyFill="1" applyBorder="1" applyAlignment="1">
      <alignment horizontal="right"/>
    </xf>
    <xf numFmtId="3" fontId="37" fillId="0" borderId="57" xfId="6" applyNumberFormat="1" applyFont="1" applyBorder="1" applyAlignment="1">
      <alignment horizontal="center"/>
    </xf>
    <xf numFmtId="3" fontId="1" fillId="17" borderId="57" xfId="6" applyNumberFormat="1" applyFont="1" applyFill="1" applyBorder="1" applyAlignment="1">
      <alignment horizontal="right"/>
    </xf>
    <xf numFmtId="3" fontId="1" fillId="17" borderId="0" xfId="6" applyNumberFormat="1" applyFont="1" applyFill="1" applyBorder="1" applyAlignment="1">
      <alignment horizontal="right"/>
    </xf>
    <xf numFmtId="3" fontId="1" fillId="17" borderId="51" xfId="6" applyNumberFormat="1" applyFont="1" applyFill="1" applyBorder="1" applyAlignment="1" applyProtection="1">
      <alignment horizontal="right"/>
      <protection locked="0"/>
    </xf>
    <xf numFmtId="3" fontId="37" fillId="17" borderId="73" xfId="6" applyNumberFormat="1" applyFont="1" applyFill="1" applyBorder="1" applyAlignment="1">
      <alignment horizontal="right"/>
    </xf>
    <xf numFmtId="164" fontId="37" fillId="17" borderId="60" xfId="6" applyNumberFormat="1" applyFont="1" applyFill="1" applyBorder="1" applyAlignment="1">
      <alignment horizontal="right"/>
    </xf>
    <xf numFmtId="3" fontId="4" fillId="17" borderId="57" xfId="6" applyNumberFormat="1" applyFont="1" applyFill="1" applyBorder="1" applyAlignment="1">
      <alignment horizontal="right"/>
    </xf>
    <xf numFmtId="0" fontId="47" fillId="17" borderId="50" xfId="6" applyFont="1" applyFill="1" applyBorder="1" applyAlignment="1">
      <alignment horizontal="left" indent="1"/>
    </xf>
    <xf numFmtId="0" fontId="47" fillId="17" borderId="53" xfId="6" applyFont="1" applyFill="1" applyBorder="1" applyAlignment="1">
      <alignment horizontal="left" indent="1"/>
    </xf>
    <xf numFmtId="3" fontId="37" fillId="17" borderId="54" xfId="6" applyNumberFormat="1" applyFont="1" applyFill="1" applyBorder="1" applyAlignment="1">
      <alignment horizontal="center"/>
    </xf>
    <xf numFmtId="164" fontId="37" fillId="17" borderId="56" xfId="6" applyNumberFormat="1" applyFont="1" applyFill="1" applyBorder="1" applyAlignment="1">
      <alignment horizontal="right"/>
    </xf>
    <xf numFmtId="0" fontId="46" fillId="0" borderId="0" xfId="6" applyFont="1" applyBorder="1" applyAlignment="1">
      <alignment horizontal="left" indent="1"/>
    </xf>
    <xf numFmtId="0" fontId="47" fillId="0" borderId="0" xfId="6" applyFont="1" applyBorder="1" applyAlignment="1">
      <alignment horizontal="left" indent="1"/>
    </xf>
    <xf numFmtId="0" fontId="78" fillId="0" borderId="0" xfId="1" applyFont="1" applyAlignment="1">
      <alignment horizontal="right" vertical="center"/>
    </xf>
    <xf numFmtId="0" fontId="45" fillId="0" borderId="0" xfId="6" applyFont="1" applyAlignment="1">
      <alignment vertical="center"/>
    </xf>
    <xf numFmtId="0" fontId="79" fillId="0" borderId="0" xfId="6" applyFont="1" applyAlignment="1">
      <alignment horizontal="left" vertical="center" indent="1"/>
    </xf>
    <xf numFmtId="0" fontId="38" fillId="0" borderId="0" xfId="6" applyFont="1" applyFill="1" applyAlignment="1">
      <alignment horizontal="left" vertical="center" indent="1"/>
    </xf>
    <xf numFmtId="0" fontId="38" fillId="0" borderId="0" xfId="6" applyFont="1" applyAlignment="1">
      <alignment horizontal="left" vertical="center" indent="1"/>
    </xf>
    <xf numFmtId="0" fontId="80" fillId="0" borderId="0" xfId="6" applyFont="1" applyFill="1" applyBorder="1" applyAlignment="1">
      <alignment horizontal="left" vertical="center" indent="1"/>
    </xf>
    <xf numFmtId="0" fontId="45" fillId="8" borderId="19" xfId="6" applyFont="1" applyFill="1" applyBorder="1" applyAlignment="1">
      <alignment horizontal="center" vertical="center"/>
    </xf>
    <xf numFmtId="0" fontId="37" fillId="10" borderId="51" xfId="6" applyFont="1" applyFill="1" applyBorder="1" applyAlignment="1">
      <alignment horizontal="center" vertical="center"/>
    </xf>
    <xf numFmtId="0" fontId="37" fillId="10" borderId="52" xfId="6" applyFont="1" applyFill="1" applyBorder="1" applyAlignment="1">
      <alignment horizontal="center" vertical="center"/>
    </xf>
    <xf numFmtId="0" fontId="37" fillId="8" borderId="51" xfId="6" applyFont="1" applyFill="1" applyBorder="1" applyAlignment="1">
      <alignment horizontal="center" vertical="center"/>
    </xf>
    <xf numFmtId="0" fontId="45" fillId="8" borderId="55" xfId="6" applyFont="1" applyFill="1" applyBorder="1" applyAlignment="1">
      <alignment horizontal="center" vertical="center"/>
    </xf>
    <xf numFmtId="3" fontId="44" fillId="8" borderId="28" xfId="6" applyNumberFormat="1" applyFont="1" applyFill="1" applyBorder="1" applyAlignment="1">
      <alignment horizontal="center" vertical="center"/>
    </xf>
    <xf numFmtId="3" fontId="44" fillId="8" borderId="51" xfId="6" applyNumberFormat="1" applyFont="1" applyFill="1" applyBorder="1" applyAlignment="1">
      <alignment horizontal="center" vertical="center"/>
    </xf>
    <xf numFmtId="3" fontId="44" fillId="8" borderId="0" xfId="6" applyNumberFormat="1" applyFont="1" applyFill="1" applyBorder="1" applyAlignment="1">
      <alignment horizontal="center" vertical="center"/>
    </xf>
    <xf numFmtId="0" fontId="37" fillId="10" borderId="54" xfId="6" applyFont="1" applyFill="1" applyBorder="1" applyAlignment="1">
      <alignment horizontal="center" vertical="center"/>
    </xf>
    <xf numFmtId="0" fontId="37" fillId="10" borderId="55" xfId="6" applyFont="1" applyFill="1" applyBorder="1" applyAlignment="1">
      <alignment horizontal="center" vertical="center"/>
    </xf>
    <xf numFmtId="0" fontId="37" fillId="8" borderId="57" xfId="6" applyFont="1" applyFill="1" applyBorder="1" applyAlignment="1">
      <alignment horizontal="center" vertical="center"/>
    </xf>
    <xf numFmtId="0" fontId="37" fillId="8" borderId="54" xfId="6" applyFont="1" applyFill="1" applyBorder="1" applyAlignment="1">
      <alignment horizontal="center" vertical="center"/>
    </xf>
    <xf numFmtId="0" fontId="42" fillId="0" borderId="51" xfId="6" applyFont="1" applyBorder="1" applyAlignment="1">
      <alignment horizontal="left" vertical="center" indent="1"/>
    </xf>
    <xf numFmtId="165" fontId="45" fillId="0" borderId="51" xfId="6" applyNumberFormat="1" applyFont="1" applyFill="1" applyBorder="1" applyAlignment="1">
      <alignment horizontal="center" vertical="center"/>
    </xf>
    <xf numFmtId="4" fontId="45" fillId="9" borderId="52" xfId="6" applyNumberFormat="1" applyFont="1" applyFill="1" applyBorder="1" applyAlignment="1">
      <alignment horizontal="right" vertical="center"/>
    </xf>
    <xf numFmtId="3" fontId="43" fillId="9" borderId="40" xfId="6" applyNumberFormat="1" applyFont="1" applyFill="1" applyBorder="1" applyAlignment="1">
      <alignment horizontal="right"/>
    </xf>
    <xf numFmtId="4" fontId="43" fillId="0" borderId="60" xfId="6" applyNumberFormat="1" applyFont="1" applyFill="1" applyBorder="1" applyAlignment="1">
      <alignment horizontal="right" vertical="center"/>
    </xf>
    <xf numFmtId="4" fontId="43" fillId="9" borderId="50" xfId="6" applyNumberFormat="1" applyFont="1" applyFill="1" applyBorder="1" applyAlignment="1">
      <alignment vertical="center"/>
    </xf>
    <xf numFmtId="4" fontId="43" fillId="9" borderId="73" xfId="6" applyNumberFormat="1" applyFont="1" applyFill="1" applyBorder="1" applyAlignment="1" applyProtection="1">
      <alignment horizontal="right" vertical="center"/>
      <protection locked="0"/>
    </xf>
    <xf numFmtId="4" fontId="43" fillId="9" borderId="60" xfId="6" applyNumberFormat="1" applyFont="1" applyFill="1" applyBorder="1" applyAlignment="1" applyProtection="1">
      <alignment horizontal="right" vertical="center"/>
      <protection locked="0"/>
    </xf>
    <xf numFmtId="4" fontId="43" fillId="9" borderId="74" xfId="6" applyNumberFormat="1" applyFont="1" applyFill="1" applyBorder="1" applyAlignment="1" applyProtection="1">
      <alignment horizontal="right" vertical="center"/>
      <protection locked="0"/>
    </xf>
    <xf numFmtId="165" fontId="37" fillId="9" borderId="59" xfId="6" applyNumberFormat="1" applyFont="1" applyFill="1" applyBorder="1" applyAlignment="1">
      <alignment horizontal="right" vertical="center"/>
    </xf>
    <xf numFmtId="3" fontId="37" fillId="10" borderId="59" xfId="6" applyNumberFormat="1" applyFont="1" applyFill="1" applyBorder="1" applyAlignment="1">
      <alignment horizontal="right" vertical="center"/>
    </xf>
    <xf numFmtId="0" fontId="45" fillId="0" borderId="0" xfId="6" applyFont="1" applyAlignment="1">
      <alignment horizontal="right" vertical="center"/>
    </xf>
    <xf numFmtId="4" fontId="43" fillId="9" borderId="52" xfId="6" applyNumberFormat="1" applyFont="1" applyFill="1" applyBorder="1" applyAlignment="1">
      <alignment horizontal="right" vertical="center"/>
    </xf>
    <xf numFmtId="0" fontId="42" fillId="0" borderId="62" xfId="6" applyFont="1" applyBorder="1" applyAlignment="1">
      <alignment horizontal="left" vertical="center" indent="1"/>
    </xf>
    <xf numFmtId="165" fontId="45" fillId="0" borderId="62" xfId="6" applyNumberFormat="1" applyFont="1" applyBorder="1" applyAlignment="1">
      <alignment horizontal="center" vertical="center"/>
    </xf>
    <xf numFmtId="4" fontId="45" fillId="9" borderId="63" xfId="6" applyNumberFormat="1" applyFont="1" applyFill="1" applyBorder="1" applyAlignment="1">
      <alignment horizontal="right" vertical="center"/>
    </xf>
    <xf numFmtId="3" fontId="43" fillId="9" borderId="61" xfId="6" applyNumberFormat="1" applyFont="1" applyFill="1" applyBorder="1" applyAlignment="1">
      <alignment horizontal="right"/>
    </xf>
    <xf numFmtId="4" fontId="43" fillId="0" borderId="62" xfId="6" applyNumberFormat="1" applyFont="1" applyFill="1" applyBorder="1" applyAlignment="1">
      <alignment horizontal="right" vertical="center"/>
    </xf>
    <xf numFmtId="4" fontId="43" fillId="9" borderId="61" xfId="6" applyNumberFormat="1" applyFont="1" applyFill="1" applyBorder="1" applyAlignment="1">
      <alignment horizontal="right" vertical="center"/>
    </xf>
    <xf numFmtId="4" fontId="43" fillId="9" borderId="61" xfId="6" applyNumberFormat="1" applyFont="1" applyFill="1" applyBorder="1" applyAlignment="1" applyProtection="1">
      <alignment horizontal="right" vertical="center"/>
      <protection locked="0"/>
    </xf>
    <xf numFmtId="4" fontId="43" fillId="9" borderId="62" xfId="6" applyNumberFormat="1" applyFont="1" applyFill="1" applyBorder="1" applyAlignment="1" applyProtection="1">
      <alignment horizontal="right" vertical="center"/>
      <protection locked="0"/>
    </xf>
    <xf numFmtId="4" fontId="43" fillId="9" borderId="72" xfId="6" applyNumberFormat="1" applyFont="1" applyFill="1" applyBorder="1" applyAlignment="1" applyProtection="1">
      <alignment horizontal="right" vertical="center"/>
      <protection locked="0"/>
    </xf>
    <xf numFmtId="165" fontId="37" fillId="9" borderId="63" xfId="6" applyNumberFormat="1" applyFont="1" applyFill="1" applyBorder="1" applyAlignment="1">
      <alignment horizontal="right" vertical="center"/>
    </xf>
    <xf numFmtId="3" fontId="37" fillId="10" borderId="63" xfId="6" applyNumberFormat="1" applyFont="1" applyFill="1" applyBorder="1" applyAlignment="1">
      <alignment horizontal="right" vertical="center"/>
    </xf>
    <xf numFmtId="4" fontId="43" fillId="0" borderId="65" xfId="6" applyNumberFormat="1" applyFont="1" applyFill="1" applyBorder="1" applyAlignment="1">
      <alignment horizontal="right" vertical="center"/>
    </xf>
    <xf numFmtId="4" fontId="43" fillId="9" borderId="63" xfId="6" applyNumberFormat="1" applyFont="1" applyFill="1" applyBorder="1" applyAlignment="1">
      <alignment horizontal="right" vertical="center"/>
    </xf>
    <xf numFmtId="0" fontId="42" fillId="0" borderId="68" xfId="6" applyFont="1" applyBorder="1" applyAlignment="1">
      <alignment horizontal="left" vertical="center" indent="1"/>
    </xf>
    <xf numFmtId="3" fontId="45" fillId="0" borderId="60" xfId="6" applyNumberFormat="1" applyFont="1" applyBorder="1" applyAlignment="1">
      <alignment horizontal="center" vertical="center"/>
    </xf>
    <xf numFmtId="3" fontId="45" fillId="9" borderId="67" xfId="6" applyNumberFormat="1" applyFont="1" applyFill="1" applyBorder="1" applyAlignment="1">
      <alignment horizontal="right" vertical="center"/>
    </xf>
    <xf numFmtId="3" fontId="45" fillId="9" borderId="40" xfId="6" applyNumberFormat="1" applyFont="1" applyFill="1" applyBorder="1" applyAlignment="1">
      <alignment horizontal="right" vertical="center"/>
    </xf>
    <xf numFmtId="3" fontId="45" fillId="9" borderId="73" xfId="6" applyNumberFormat="1" applyFont="1" applyFill="1" applyBorder="1" applyAlignment="1" applyProtection="1">
      <alignment horizontal="right" vertical="center"/>
      <protection locked="0"/>
    </xf>
    <xf numFmtId="3" fontId="45" fillId="9" borderId="60" xfId="6" applyNumberFormat="1" applyFont="1" applyFill="1" applyBorder="1" applyAlignment="1" applyProtection="1">
      <alignment horizontal="right" vertical="center"/>
      <protection locked="0"/>
    </xf>
    <xf numFmtId="3" fontId="37" fillId="9" borderId="67" xfId="6" applyNumberFormat="1" applyFont="1" applyFill="1" applyBorder="1" applyAlignment="1">
      <alignment horizontal="right" vertical="center"/>
    </xf>
    <xf numFmtId="3" fontId="37" fillId="10" borderId="67" xfId="6" applyNumberFormat="1" applyFont="1" applyFill="1" applyBorder="1" applyAlignment="1">
      <alignment horizontal="right" vertical="center"/>
    </xf>
    <xf numFmtId="3" fontId="45" fillId="0" borderId="60" xfId="6" applyNumberFormat="1" applyFont="1" applyFill="1" applyBorder="1" applyAlignment="1">
      <alignment horizontal="right" vertical="center"/>
    </xf>
    <xf numFmtId="0" fontId="42" fillId="0" borderId="66" xfId="6" applyFont="1" applyBorder="1" applyAlignment="1">
      <alignment horizontal="left" vertical="center" indent="1"/>
    </xf>
    <xf numFmtId="3" fontId="45" fillId="0" borderId="66" xfId="6" applyNumberFormat="1" applyFont="1" applyBorder="1" applyAlignment="1">
      <alignment horizontal="center" vertical="center"/>
    </xf>
    <xf numFmtId="3" fontId="45" fillId="9" borderId="69" xfId="6" applyNumberFormat="1" applyFont="1" applyFill="1" applyBorder="1" applyAlignment="1">
      <alignment horizontal="right" vertical="center"/>
    </xf>
    <xf numFmtId="3" fontId="45" fillId="9" borderId="69" xfId="6" applyNumberFormat="1" applyFont="1" applyFill="1" applyBorder="1" applyAlignment="1" applyProtection="1">
      <alignment horizontal="right" vertical="center"/>
      <protection locked="0"/>
    </xf>
    <xf numFmtId="3" fontId="45" fillId="9" borderId="66" xfId="6" applyNumberFormat="1" applyFont="1" applyFill="1" applyBorder="1" applyAlignment="1" applyProtection="1">
      <alignment horizontal="right" vertical="center"/>
      <protection locked="0"/>
    </xf>
    <xf numFmtId="3" fontId="45" fillId="0" borderId="66" xfId="6" applyNumberFormat="1" applyFont="1" applyFill="1" applyBorder="1" applyAlignment="1">
      <alignment horizontal="right" vertical="center"/>
    </xf>
    <xf numFmtId="0" fontId="42" fillId="0" borderId="57" xfId="6" applyFont="1" applyBorder="1" applyAlignment="1">
      <alignment horizontal="left" vertical="center" indent="1"/>
    </xf>
    <xf numFmtId="3" fontId="45" fillId="0" borderId="54" xfId="6" applyNumberFormat="1" applyFont="1" applyFill="1" applyBorder="1" applyAlignment="1">
      <alignment horizontal="center" vertical="center"/>
    </xf>
    <xf numFmtId="3" fontId="45" fillId="9" borderId="59" xfId="6" applyNumberFormat="1" applyFont="1" applyFill="1" applyBorder="1" applyAlignment="1">
      <alignment horizontal="right" vertical="center"/>
    </xf>
    <xf numFmtId="3" fontId="45" fillId="9" borderId="70" xfId="6" applyNumberFormat="1" applyFont="1" applyFill="1" applyBorder="1" applyAlignment="1">
      <alignment horizontal="right" vertical="center"/>
    </xf>
    <xf numFmtId="3" fontId="45" fillId="9" borderId="70" xfId="6" applyNumberFormat="1" applyFont="1" applyFill="1" applyBorder="1" applyAlignment="1" applyProtection="1">
      <alignment horizontal="right" vertical="center"/>
      <protection locked="0"/>
    </xf>
    <xf numFmtId="3" fontId="45" fillId="9" borderId="61" xfId="6" applyNumberFormat="1" applyFont="1" applyFill="1" applyBorder="1" applyAlignment="1" applyProtection="1">
      <alignment horizontal="right" vertical="center"/>
      <protection locked="0"/>
    </xf>
    <xf numFmtId="3" fontId="37" fillId="9" borderId="59" xfId="6" applyNumberFormat="1" applyFont="1" applyFill="1" applyBorder="1" applyAlignment="1">
      <alignment horizontal="right" vertical="center"/>
    </xf>
    <xf numFmtId="3" fontId="45" fillId="0" borderId="62" xfId="6" applyNumberFormat="1" applyFont="1" applyFill="1" applyBorder="1" applyAlignment="1">
      <alignment horizontal="right" vertical="center"/>
    </xf>
    <xf numFmtId="0" fontId="42" fillId="10" borderId="56" xfId="6" applyFont="1" applyFill="1" applyBorder="1" applyAlignment="1">
      <alignment horizontal="left" vertical="center" indent="1"/>
    </xf>
    <xf numFmtId="3" fontId="37" fillId="10" borderId="48" xfId="6" applyNumberFormat="1" applyFont="1" applyFill="1" applyBorder="1" applyAlignment="1">
      <alignment horizontal="center" vertical="center"/>
    </xf>
    <xf numFmtId="3" fontId="37" fillId="9" borderId="56" xfId="6" applyNumberFormat="1" applyFont="1" applyFill="1" applyBorder="1" applyAlignment="1">
      <alignment horizontal="right" vertical="center"/>
    </xf>
    <xf numFmtId="3" fontId="37" fillId="9" borderId="47" xfId="6" applyNumberFormat="1" applyFont="1" applyFill="1" applyBorder="1" applyAlignment="1">
      <alignment horizontal="right" vertical="center"/>
    </xf>
    <xf numFmtId="3" fontId="37" fillId="9" borderId="49" xfId="6" applyNumberFormat="1" applyFont="1" applyFill="1" applyBorder="1" applyAlignment="1">
      <alignment horizontal="right" vertical="center"/>
    </xf>
    <xf numFmtId="3" fontId="37" fillId="10" borderId="49" xfId="6" applyNumberFormat="1" applyFont="1" applyFill="1" applyBorder="1" applyAlignment="1">
      <alignment horizontal="right" vertical="center"/>
    </xf>
    <xf numFmtId="3" fontId="45" fillId="0" borderId="51" xfId="6" applyNumberFormat="1" applyFont="1" applyFill="1" applyBorder="1" applyAlignment="1">
      <alignment horizontal="center" vertical="center"/>
    </xf>
    <xf numFmtId="3" fontId="45" fillId="9" borderId="41" xfId="6" applyNumberFormat="1" applyFont="1" applyFill="1" applyBorder="1" applyAlignment="1">
      <alignment horizontal="right" vertical="center"/>
    </xf>
    <xf numFmtId="3" fontId="45" fillId="9" borderId="40" xfId="6" applyNumberFormat="1" applyFont="1" applyFill="1" applyBorder="1" applyAlignment="1" applyProtection="1">
      <alignment horizontal="right" vertical="center"/>
      <protection locked="0"/>
    </xf>
    <xf numFmtId="3" fontId="45" fillId="0" borderId="68" xfId="6" applyNumberFormat="1" applyFont="1" applyFill="1" applyBorder="1" applyAlignment="1">
      <alignment horizontal="right" vertical="center"/>
    </xf>
    <xf numFmtId="3" fontId="45" fillId="0" borderId="62" xfId="6" applyNumberFormat="1" applyFont="1" applyBorder="1" applyAlignment="1">
      <alignment horizontal="center" vertical="center"/>
    </xf>
    <xf numFmtId="3" fontId="45" fillId="9" borderId="72" xfId="6" applyNumberFormat="1" applyFont="1" applyFill="1" applyBorder="1" applyAlignment="1">
      <alignment horizontal="right" vertical="center"/>
    </xf>
    <xf numFmtId="3" fontId="45" fillId="9" borderId="62" xfId="6" applyNumberFormat="1" applyFont="1" applyFill="1" applyBorder="1" applyAlignment="1" applyProtection="1">
      <alignment horizontal="right" vertical="center"/>
      <protection locked="0"/>
    </xf>
    <xf numFmtId="3" fontId="37" fillId="9" borderId="72" xfId="6" applyNumberFormat="1" applyFont="1" applyFill="1" applyBorder="1" applyAlignment="1">
      <alignment horizontal="right" vertical="center"/>
    </xf>
    <xf numFmtId="3" fontId="37" fillId="10" borderId="72" xfId="6" applyNumberFormat="1" applyFont="1" applyFill="1" applyBorder="1" applyAlignment="1">
      <alignment horizontal="right" vertical="center"/>
    </xf>
    <xf numFmtId="3" fontId="45" fillId="0" borderId="65" xfId="6" applyNumberFormat="1" applyFont="1" applyFill="1" applyBorder="1" applyAlignment="1">
      <alignment horizontal="right" vertical="center"/>
    </xf>
    <xf numFmtId="0" fontId="42" fillId="0" borderId="60" xfId="6" applyFont="1" applyBorder="1" applyAlignment="1">
      <alignment horizontal="left" vertical="center" indent="1"/>
    </xf>
    <xf numFmtId="3" fontId="52" fillId="0" borderId="60" xfId="6" applyNumberFormat="1" applyFont="1" applyFill="1" applyBorder="1" applyAlignment="1">
      <alignment horizontal="center" vertical="center"/>
    </xf>
    <xf numFmtId="3" fontId="37" fillId="9" borderId="60" xfId="6" applyNumberFormat="1" applyFont="1" applyFill="1" applyBorder="1" applyAlignment="1">
      <alignment horizontal="right" vertical="center"/>
    </xf>
    <xf numFmtId="3" fontId="51" fillId="0" borderId="73" xfId="6" applyNumberFormat="1" applyFont="1" applyFill="1" applyBorder="1" applyAlignment="1" applyProtection="1">
      <alignment horizontal="right" vertical="center"/>
      <protection locked="0"/>
    </xf>
    <xf numFmtId="3" fontId="51" fillId="9" borderId="73" xfId="6" applyNumberFormat="1" applyFont="1" applyFill="1" applyBorder="1" applyAlignment="1" applyProtection="1">
      <alignment horizontal="right" vertical="center"/>
      <protection locked="0"/>
    </xf>
    <xf numFmtId="3" fontId="43" fillId="9" borderId="60" xfId="6" applyNumberFormat="1" applyFont="1" applyFill="1" applyBorder="1" applyAlignment="1" applyProtection="1">
      <alignment horizontal="right" vertical="center"/>
      <protection locked="0"/>
    </xf>
    <xf numFmtId="3" fontId="45" fillId="9" borderId="74" xfId="6" applyNumberFormat="1" applyFont="1" applyFill="1" applyBorder="1" applyAlignment="1" applyProtection="1">
      <alignment horizontal="right" vertical="center"/>
      <protection locked="0"/>
    </xf>
    <xf numFmtId="3" fontId="51" fillId="9" borderId="60" xfId="6" applyNumberFormat="1" applyFont="1" applyFill="1" applyBorder="1" applyAlignment="1">
      <alignment horizontal="right" vertical="center"/>
    </xf>
    <xf numFmtId="164" fontId="51" fillId="10" borderId="60" xfId="6" applyNumberFormat="1" applyFont="1" applyFill="1" applyBorder="1" applyAlignment="1">
      <alignment horizontal="right" vertical="center"/>
    </xf>
    <xf numFmtId="3" fontId="43" fillId="0" borderId="60" xfId="6" applyNumberFormat="1" applyFont="1" applyFill="1" applyBorder="1" applyAlignment="1">
      <alignment horizontal="right" vertical="center"/>
    </xf>
    <xf numFmtId="3" fontId="74" fillId="9" borderId="74" xfId="6" applyNumberFormat="1" applyFont="1" applyFill="1" applyBorder="1" applyAlignment="1">
      <alignment horizontal="right" vertical="center"/>
    </xf>
    <xf numFmtId="3" fontId="74" fillId="9" borderId="60" xfId="6" applyNumberFormat="1" applyFont="1" applyFill="1" applyBorder="1" applyAlignment="1">
      <alignment horizontal="right" vertical="center"/>
    </xf>
    <xf numFmtId="3" fontId="52" fillId="0" borderId="66" xfId="6" applyNumberFormat="1" applyFont="1" applyFill="1" applyBorder="1" applyAlignment="1">
      <alignment horizontal="center" vertical="center"/>
    </xf>
    <xf numFmtId="3" fontId="37" fillId="9" borderId="66" xfId="6" applyNumberFormat="1" applyFont="1" applyFill="1" applyBorder="1" applyAlignment="1">
      <alignment horizontal="right" vertical="center"/>
    </xf>
    <xf numFmtId="3" fontId="51" fillId="0" borderId="69" xfId="6" applyNumberFormat="1" applyFont="1" applyFill="1" applyBorder="1" applyAlignment="1" applyProtection="1">
      <alignment horizontal="right" vertical="center"/>
      <protection locked="0"/>
    </xf>
    <xf numFmtId="3" fontId="51" fillId="9" borderId="69" xfId="6" applyNumberFormat="1" applyFont="1" applyFill="1" applyBorder="1" applyAlignment="1" applyProtection="1">
      <alignment horizontal="right" vertical="center"/>
      <protection locked="0"/>
    </xf>
    <xf numFmtId="3" fontId="43" fillId="9" borderId="66" xfId="6" applyNumberFormat="1" applyFont="1" applyFill="1" applyBorder="1" applyAlignment="1" applyProtection="1">
      <alignment horizontal="right" vertical="center"/>
      <protection locked="0"/>
    </xf>
    <xf numFmtId="3" fontId="45" fillId="9" borderId="76" xfId="6" applyNumberFormat="1" applyFont="1" applyFill="1" applyBorder="1" applyAlignment="1" applyProtection="1">
      <alignment horizontal="right" vertical="center"/>
      <protection locked="0"/>
    </xf>
    <xf numFmtId="3" fontId="45" fillId="9" borderId="68" xfId="6" applyNumberFormat="1" applyFont="1" applyFill="1" applyBorder="1" applyAlignment="1" applyProtection="1">
      <alignment horizontal="right" vertical="center"/>
      <protection locked="0"/>
    </xf>
    <xf numFmtId="3" fontId="51" fillId="9" borderId="66" xfId="6" applyNumberFormat="1" applyFont="1" applyFill="1" applyBorder="1" applyAlignment="1">
      <alignment horizontal="right" vertical="center"/>
    </xf>
    <xf numFmtId="164" fontId="51" fillId="10" borderId="66" xfId="6" applyNumberFormat="1" applyFont="1" applyFill="1" applyBorder="1" applyAlignment="1">
      <alignment horizontal="right" vertical="center"/>
    </xf>
    <xf numFmtId="3" fontId="43" fillId="0" borderId="66" xfId="6" applyNumberFormat="1" applyFont="1" applyFill="1" applyBorder="1" applyAlignment="1">
      <alignment horizontal="right" vertical="center"/>
    </xf>
    <xf numFmtId="3" fontId="74" fillId="9" borderId="67" xfId="6" applyNumberFormat="1" applyFont="1" applyFill="1" applyBorder="1" applyAlignment="1">
      <alignment horizontal="right" vertical="center"/>
    </xf>
    <xf numFmtId="3" fontId="74" fillId="9" borderId="66" xfId="6" applyNumberFormat="1" applyFont="1" applyFill="1" applyBorder="1" applyAlignment="1">
      <alignment horizontal="right" vertical="center"/>
    </xf>
    <xf numFmtId="3" fontId="52" fillId="0" borderId="62" xfId="6" applyNumberFormat="1" applyFont="1" applyFill="1" applyBorder="1" applyAlignment="1">
      <alignment horizontal="center" vertical="center"/>
    </xf>
    <xf numFmtId="3" fontId="37" fillId="9" borderId="62" xfId="6" applyNumberFormat="1" applyFont="1" applyFill="1" applyBorder="1" applyAlignment="1">
      <alignment horizontal="right" vertical="center"/>
    </xf>
    <xf numFmtId="3" fontId="51" fillId="0" borderId="61" xfId="6" applyNumberFormat="1" applyFont="1" applyFill="1" applyBorder="1" applyAlignment="1" applyProtection="1">
      <alignment horizontal="right" vertical="center"/>
      <protection locked="0"/>
    </xf>
    <xf numFmtId="3" fontId="51" fillId="9" borderId="53" xfId="6" applyNumberFormat="1" applyFont="1" applyFill="1" applyBorder="1" applyAlignment="1" applyProtection="1">
      <alignment horizontal="right" vertical="center"/>
      <protection locked="0"/>
    </xf>
    <xf numFmtId="3" fontId="43" fillId="9" borderId="62" xfId="6" applyNumberFormat="1" applyFont="1" applyFill="1" applyBorder="1" applyAlignment="1" applyProtection="1">
      <alignment horizontal="right" vertical="center"/>
      <protection locked="0"/>
    </xf>
    <xf numFmtId="3" fontId="45" fillId="9" borderId="55" xfId="6" applyNumberFormat="1" applyFont="1" applyFill="1" applyBorder="1" applyAlignment="1" applyProtection="1">
      <alignment horizontal="right" vertical="center"/>
      <protection locked="0"/>
    </xf>
    <xf numFmtId="3" fontId="45" fillId="9" borderId="54" xfId="6" applyNumberFormat="1" applyFont="1" applyFill="1" applyBorder="1" applyAlignment="1" applyProtection="1">
      <alignment horizontal="right" vertical="center"/>
      <protection locked="0"/>
    </xf>
    <xf numFmtId="3" fontId="51" fillId="9" borderId="62" xfId="6" applyNumberFormat="1" applyFont="1" applyFill="1" applyBorder="1" applyAlignment="1">
      <alignment horizontal="right" vertical="center"/>
    </xf>
    <xf numFmtId="164" fontId="51" fillId="10" borderId="62" xfId="6" applyNumberFormat="1" applyFont="1" applyFill="1" applyBorder="1" applyAlignment="1">
      <alignment horizontal="right" vertical="center"/>
    </xf>
    <xf numFmtId="3" fontId="43" fillId="0" borderId="62" xfId="6" applyNumberFormat="1" applyFont="1" applyFill="1" applyBorder="1" applyAlignment="1">
      <alignment horizontal="right" vertical="center"/>
    </xf>
    <xf numFmtId="3" fontId="74" fillId="9" borderId="63" xfId="6" applyNumberFormat="1" applyFont="1" applyFill="1" applyBorder="1" applyAlignment="1">
      <alignment horizontal="right" vertical="center"/>
    </xf>
    <xf numFmtId="3" fontId="74" fillId="9" borderId="62" xfId="6" applyNumberFormat="1" applyFont="1" applyFill="1" applyBorder="1" applyAlignment="1">
      <alignment horizontal="right" vertical="center"/>
    </xf>
    <xf numFmtId="3" fontId="52" fillId="0" borderId="68" xfId="6" applyNumberFormat="1" applyFont="1" applyFill="1" applyBorder="1" applyAlignment="1">
      <alignment horizontal="center" vertical="center"/>
    </xf>
    <xf numFmtId="3" fontId="45" fillId="9" borderId="68" xfId="6" applyNumberFormat="1" applyFont="1" applyFill="1" applyBorder="1" applyAlignment="1">
      <alignment horizontal="right" vertical="center"/>
    </xf>
    <xf numFmtId="3" fontId="52" fillId="0" borderId="40" xfId="6" applyNumberFormat="1" applyFont="1" applyFill="1" applyBorder="1" applyAlignment="1" applyProtection="1">
      <alignment horizontal="right" vertical="center"/>
      <protection locked="0"/>
    </xf>
    <xf numFmtId="3" fontId="52" fillId="9" borderId="40" xfId="6" applyNumberFormat="1" applyFont="1" applyFill="1" applyBorder="1" applyAlignment="1" applyProtection="1">
      <alignment horizontal="right" vertical="center"/>
      <protection locked="0"/>
    </xf>
    <xf numFmtId="3" fontId="51" fillId="9" borderId="68" xfId="6" applyNumberFormat="1" applyFont="1" applyFill="1" applyBorder="1" applyAlignment="1">
      <alignment horizontal="right" vertical="center"/>
    </xf>
    <xf numFmtId="164" fontId="51" fillId="10" borderId="68" xfId="6" applyNumberFormat="1" applyFont="1" applyFill="1" applyBorder="1" applyAlignment="1">
      <alignment horizontal="right" vertical="center"/>
    </xf>
    <xf numFmtId="3" fontId="52" fillId="9" borderId="76" xfId="6" applyNumberFormat="1" applyFont="1" applyFill="1" applyBorder="1" applyAlignment="1">
      <alignment horizontal="right" vertical="center"/>
    </xf>
    <xf numFmtId="3" fontId="52" fillId="9" borderId="68" xfId="6" applyNumberFormat="1" applyFont="1" applyFill="1" applyBorder="1" applyAlignment="1">
      <alignment horizontal="right" vertical="center"/>
    </xf>
    <xf numFmtId="3" fontId="45" fillId="9" borderId="66" xfId="6" applyNumberFormat="1" applyFont="1" applyFill="1" applyBorder="1" applyAlignment="1">
      <alignment horizontal="right" vertical="center"/>
    </xf>
    <xf numFmtId="3" fontId="52" fillId="0" borderId="69" xfId="6" applyNumberFormat="1" applyFont="1" applyFill="1" applyBorder="1" applyAlignment="1" applyProtection="1">
      <alignment horizontal="right" vertical="center"/>
      <protection locked="0"/>
    </xf>
    <xf numFmtId="3" fontId="52" fillId="9" borderId="69" xfId="6" applyNumberFormat="1" applyFont="1" applyFill="1" applyBorder="1" applyAlignment="1" applyProtection="1">
      <alignment horizontal="right" vertical="center"/>
      <protection locked="0"/>
    </xf>
    <xf numFmtId="3" fontId="52" fillId="9" borderId="67" xfId="6" applyNumberFormat="1" applyFont="1" applyFill="1" applyBorder="1" applyAlignment="1">
      <alignment horizontal="right" vertical="center"/>
    </xf>
    <xf numFmtId="3" fontId="52" fillId="9" borderId="66" xfId="6" applyNumberFormat="1" applyFont="1" applyFill="1" applyBorder="1" applyAlignment="1">
      <alignment horizontal="right" vertical="center"/>
    </xf>
    <xf numFmtId="0" fontId="42" fillId="0" borderId="54" xfId="6" applyFont="1" applyBorder="1" applyAlignment="1">
      <alignment horizontal="left" vertical="center" indent="1"/>
    </xf>
    <xf numFmtId="3" fontId="52" fillId="0" borderId="65" xfId="6" applyNumberFormat="1" applyFont="1" applyFill="1" applyBorder="1" applyAlignment="1">
      <alignment horizontal="center" vertical="center"/>
    </xf>
    <xf numFmtId="3" fontId="45" fillId="9" borderId="65" xfId="6" applyNumberFormat="1" applyFont="1" applyFill="1" applyBorder="1" applyAlignment="1">
      <alignment horizontal="right" vertical="center"/>
    </xf>
    <xf numFmtId="3" fontId="52" fillId="9" borderId="70" xfId="6" applyNumberFormat="1" applyFont="1" applyFill="1" applyBorder="1" applyAlignment="1" applyProtection="1">
      <alignment horizontal="right"/>
      <protection locked="0"/>
    </xf>
    <xf numFmtId="3" fontId="52" fillId="0" borderId="70" xfId="6" applyNumberFormat="1" applyFont="1" applyFill="1" applyBorder="1" applyAlignment="1" applyProtection="1">
      <alignment horizontal="right" vertical="center"/>
      <protection locked="0"/>
    </xf>
    <xf numFmtId="3" fontId="52" fillId="9" borderId="41" xfId="6" applyNumberFormat="1" applyFont="1" applyFill="1" applyBorder="1" applyAlignment="1" applyProtection="1">
      <alignment horizontal="right" vertical="center"/>
      <protection locked="0"/>
    </xf>
    <xf numFmtId="3" fontId="52" fillId="9" borderId="72" xfId="6" applyNumberFormat="1" applyFont="1" applyFill="1" applyBorder="1" applyAlignment="1">
      <alignment horizontal="right" vertical="center"/>
    </xf>
    <xf numFmtId="3" fontId="52" fillId="9" borderId="65" xfId="6" applyNumberFormat="1" applyFont="1" applyFill="1" applyBorder="1" applyAlignment="1">
      <alignment horizontal="right" vertical="center"/>
    </xf>
    <xf numFmtId="0" fontId="47" fillId="10" borderId="47" xfId="6" applyFont="1" applyFill="1" applyBorder="1" applyAlignment="1">
      <alignment horizontal="left" vertical="center" indent="1"/>
    </xf>
    <xf numFmtId="3" fontId="51" fillId="10" borderId="56" xfId="6" applyNumberFormat="1" applyFont="1" applyFill="1" applyBorder="1" applyAlignment="1">
      <alignment horizontal="center" vertical="center"/>
    </xf>
    <xf numFmtId="3" fontId="51" fillId="9" borderId="56" xfId="6" applyNumberFormat="1" applyFont="1" applyFill="1" applyBorder="1" applyAlignment="1">
      <alignment horizontal="right" vertical="center"/>
    </xf>
    <xf numFmtId="3" fontId="51" fillId="9" borderId="47" xfId="6" applyNumberFormat="1" applyFont="1" applyFill="1" applyBorder="1" applyAlignment="1" applyProtection="1">
      <alignment horizontal="right" vertical="center"/>
    </xf>
    <xf numFmtId="3" fontId="51" fillId="9" borderId="56" xfId="6" applyNumberFormat="1" applyFont="1" applyFill="1" applyBorder="1" applyAlignment="1" applyProtection="1">
      <alignment horizontal="right" vertical="center"/>
    </xf>
    <xf numFmtId="3" fontId="51" fillId="9" borderId="49" xfId="6" applyNumberFormat="1" applyFont="1" applyFill="1" applyBorder="1" applyAlignment="1" applyProtection="1">
      <alignment horizontal="right" vertical="center"/>
    </xf>
    <xf numFmtId="164" fontId="51" fillId="10" borderId="56" xfId="6" applyNumberFormat="1" applyFont="1" applyFill="1" applyBorder="1" applyAlignment="1">
      <alignment horizontal="right" vertical="center"/>
    </xf>
    <xf numFmtId="0" fontId="42" fillId="0" borderId="40" xfId="6" applyFont="1" applyBorder="1" applyAlignment="1">
      <alignment horizontal="left" vertical="center" indent="1"/>
    </xf>
    <xf numFmtId="3" fontId="52" fillId="9" borderId="73" xfId="6" applyNumberFormat="1" applyFont="1" applyFill="1" applyBorder="1" applyAlignment="1" applyProtection="1">
      <alignment horizontal="right" vertical="center"/>
      <protection locked="0"/>
    </xf>
    <xf numFmtId="3" fontId="44" fillId="9" borderId="60" xfId="6" applyNumberFormat="1" applyFont="1" applyFill="1" applyBorder="1" applyAlignment="1" applyProtection="1">
      <alignment horizontal="right" vertical="center"/>
      <protection locked="0"/>
    </xf>
    <xf numFmtId="0" fontId="42" fillId="0" borderId="69" xfId="6" applyFont="1" applyBorder="1" applyAlignment="1">
      <alignment horizontal="left" vertical="center" indent="1"/>
    </xf>
    <xf numFmtId="3" fontId="44" fillId="9" borderId="66" xfId="6" applyNumberFormat="1" applyFont="1" applyFill="1" applyBorder="1" applyAlignment="1" applyProtection="1">
      <alignment horizontal="right" vertical="center"/>
      <protection locked="0"/>
    </xf>
    <xf numFmtId="0" fontId="42" fillId="0" borderId="41" xfId="6" applyFont="1" applyBorder="1" applyAlignment="1">
      <alignment horizontal="left" vertical="center" indent="1"/>
    </xf>
    <xf numFmtId="3" fontId="44" fillId="9" borderId="62" xfId="6" applyNumberFormat="1" applyFont="1" applyFill="1" applyBorder="1" applyAlignment="1" applyProtection="1">
      <alignment horizontal="right" vertical="center"/>
      <protection locked="0"/>
    </xf>
    <xf numFmtId="164" fontId="51" fillId="10" borderId="65" xfId="6" applyNumberFormat="1" applyFont="1" applyFill="1" applyBorder="1" applyAlignment="1">
      <alignment horizontal="right" vertical="center"/>
    </xf>
    <xf numFmtId="3" fontId="51" fillId="9" borderId="28" xfId="6" applyNumberFormat="1" applyFont="1" applyFill="1" applyBorder="1" applyAlignment="1">
      <alignment horizontal="right" vertical="center"/>
    </xf>
    <xf numFmtId="3" fontId="51" fillId="9" borderId="77" xfId="6" applyNumberFormat="1" applyFont="1" applyFill="1" applyBorder="1" applyAlignment="1">
      <alignment horizontal="right" vertical="center"/>
    </xf>
    <xf numFmtId="3" fontId="51" fillId="9" borderId="49" xfId="6" applyNumberFormat="1" applyFont="1" applyFill="1" applyBorder="1" applyAlignment="1">
      <alignment horizontal="right" vertical="center"/>
    </xf>
    <xf numFmtId="0" fontId="42" fillId="0" borderId="41" xfId="6" applyFont="1" applyFill="1" applyBorder="1" applyAlignment="1">
      <alignment horizontal="left" vertical="center" indent="1"/>
    </xf>
    <xf numFmtId="3" fontId="51" fillId="0" borderId="57" xfId="6" applyNumberFormat="1" applyFont="1" applyFill="1" applyBorder="1" applyAlignment="1">
      <alignment horizontal="center" vertical="center"/>
    </xf>
    <xf numFmtId="3" fontId="45" fillId="9" borderId="57" xfId="6" applyNumberFormat="1" applyFont="1" applyFill="1" applyBorder="1" applyAlignment="1">
      <alignment horizontal="right" vertical="center"/>
    </xf>
    <xf numFmtId="3" fontId="45" fillId="9" borderId="0" xfId="6" applyNumberFormat="1" applyFont="1" applyFill="1" applyBorder="1" applyAlignment="1">
      <alignment horizontal="right" vertical="center"/>
    </xf>
    <xf numFmtId="3" fontId="45" fillId="9" borderId="51" xfId="6" applyNumberFormat="1" applyFont="1" applyFill="1" applyBorder="1" applyAlignment="1" applyProtection="1">
      <alignment horizontal="right" vertical="center"/>
      <protection locked="0"/>
    </xf>
    <xf numFmtId="3" fontId="51" fillId="9" borderId="73" xfId="6" applyNumberFormat="1" applyFont="1" applyFill="1" applyBorder="1" applyAlignment="1">
      <alignment horizontal="right" vertical="center"/>
    </xf>
    <xf numFmtId="164" fontId="51" fillId="0" borderId="60" xfId="6" applyNumberFormat="1" applyFont="1" applyFill="1" applyBorder="1" applyAlignment="1">
      <alignment horizontal="right" vertical="center"/>
    </xf>
    <xf numFmtId="0" fontId="45" fillId="0" borderId="0" xfId="6" applyFont="1" applyFill="1" applyAlignment="1">
      <alignment horizontal="right" vertical="center"/>
    </xf>
    <xf numFmtId="0" fontId="45" fillId="0" borderId="0" xfId="6" applyFont="1" applyFill="1" applyAlignment="1">
      <alignment vertical="center"/>
    </xf>
    <xf numFmtId="0" fontId="47" fillId="10" borderId="50" xfId="6" applyFont="1" applyFill="1" applyBorder="1" applyAlignment="1">
      <alignment horizontal="left" vertical="center" indent="1"/>
    </xf>
    <xf numFmtId="3" fontId="51" fillId="9" borderId="47" xfId="6" applyNumberFormat="1" applyFont="1" applyFill="1" applyBorder="1" applyAlignment="1">
      <alignment horizontal="right" vertical="center"/>
    </xf>
    <xf numFmtId="3" fontId="51" fillId="9" borderId="48" xfId="6" applyNumberFormat="1" applyFont="1" applyFill="1" applyBorder="1" applyAlignment="1">
      <alignment horizontal="right" vertical="center"/>
    </xf>
    <xf numFmtId="0" fontId="47" fillId="10" borderId="53" xfId="6" applyFont="1" applyFill="1" applyBorder="1" applyAlignment="1">
      <alignment horizontal="left" vertical="center" indent="1"/>
    </xf>
    <xf numFmtId="3" fontId="51" fillId="10" borderId="54" xfId="6" applyNumberFormat="1" applyFont="1" applyFill="1" applyBorder="1" applyAlignment="1">
      <alignment horizontal="center" vertical="center"/>
    </xf>
    <xf numFmtId="0" fontId="46" fillId="0" borderId="0" xfId="6" applyFont="1" applyFill="1" applyBorder="1" applyAlignment="1">
      <alignment horizontal="left" vertical="center" indent="1"/>
    </xf>
    <xf numFmtId="0" fontId="45" fillId="0" borderId="0" xfId="6" applyFont="1" applyAlignment="1">
      <alignment horizontal="center" vertical="center"/>
    </xf>
    <xf numFmtId="3" fontId="45" fillId="0" borderId="0" xfId="6" applyNumberFormat="1" applyFont="1" applyAlignment="1">
      <alignment vertical="center"/>
    </xf>
    <xf numFmtId="0" fontId="47" fillId="0" borderId="0" xfId="6" applyFont="1" applyFill="1" applyBorder="1" applyAlignment="1">
      <alignment horizontal="left" vertical="center" indent="1"/>
    </xf>
    <xf numFmtId="0" fontId="47" fillId="0" borderId="0" xfId="6" applyFont="1" applyAlignment="1">
      <alignment horizontal="left" vertical="center" indent="1"/>
    </xf>
    <xf numFmtId="0" fontId="37" fillId="0" borderId="0" xfId="6" applyFont="1" applyAlignment="1">
      <alignment horizontal="center" vertical="center"/>
    </xf>
    <xf numFmtId="3" fontId="37" fillId="0" borderId="0" xfId="6" applyNumberFormat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1" fillId="0" borderId="0" xfId="6" applyFont="1" applyAlignment="1">
      <alignment vertical="center"/>
    </xf>
    <xf numFmtId="0" fontId="1" fillId="0" borderId="0" xfId="6" applyFont="1" applyAlignment="1">
      <alignment horizontal="left" vertical="center" indent="1"/>
    </xf>
    <xf numFmtId="0" fontId="1" fillId="0" borderId="0" xfId="6" applyFont="1" applyAlignment="1">
      <alignment horizontal="center" vertical="center"/>
    </xf>
    <xf numFmtId="3" fontId="1" fillId="0" borderId="0" xfId="6" applyNumberFormat="1" applyFont="1" applyAlignment="1">
      <alignment vertical="center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36" fillId="0" borderId="0" xfId="6" applyFont="1" applyAlignment="1">
      <alignment horizontal="left" vertical="center" indent="1"/>
    </xf>
    <xf numFmtId="0" fontId="1" fillId="0" borderId="0" xfId="6" applyFont="1" applyBorder="1" applyAlignment="1">
      <alignment horizontal="center" vertical="center"/>
    </xf>
    <xf numFmtId="0" fontId="1" fillId="0" borderId="0" xfId="6" applyFont="1" applyBorder="1" applyAlignment="1">
      <alignment vertical="center"/>
    </xf>
    <xf numFmtId="0" fontId="80" fillId="0" borderId="0" xfId="6" applyFont="1" applyFill="1" applyBorder="1" applyAlignment="1">
      <alignment horizontal="left" vertical="center"/>
    </xf>
    <xf numFmtId="0" fontId="1" fillId="8" borderId="19" xfId="6" applyFont="1" applyFill="1" applyBorder="1" applyAlignment="1">
      <alignment horizontal="center" vertical="center"/>
    </xf>
    <xf numFmtId="0" fontId="4" fillId="8" borderId="51" xfId="6" applyFont="1" applyFill="1" applyBorder="1" applyAlignment="1">
      <alignment horizontal="center" vertical="center"/>
    </xf>
    <xf numFmtId="0" fontId="1" fillId="8" borderId="55" xfId="6" applyFont="1" applyFill="1" applyBorder="1" applyAlignment="1">
      <alignment horizontal="center" vertical="center"/>
    </xf>
    <xf numFmtId="3" fontId="45" fillId="8" borderId="28" xfId="6" applyNumberFormat="1" applyFont="1" applyFill="1" applyBorder="1" applyAlignment="1">
      <alignment horizontal="center" vertical="center"/>
    </xf>
    <xf numFmtId="3" fontId="1" fillId="8" borderId="51" xfId="6" applyNumberFormat="1" applyFont="1" applyFill="1" applyBorder="1" applyAlignment="1">
      <alignment horizontal="center" vertical="center"/>
    </xf>
    <xf numFmtId="3" fontId="1" fillId="8" borderId="0" xfId="6" applyNumberFormat="1" applyFont="1" applyFill="1" applyBorder="1" applyAlignment="1">
      <alignment horizontal="center" vertical="center"/>
    </xf>
    <xf numFmtId="0" fontId="4" fillId="8" borderId="57" xfId="6" applyFont="1" applyFill="1" applyBorder="1" applyAlignment="1">
      <alignment horizontal="center" vertical="center"/>
    </xf>
    <xf numFmtId="0" fontId="4" fillId="8" borderId="54" xfId="6" applyFont="1" applyFill="1" applyBorder="1" applyAlignment="1">
      <alignment horizontal="center" vertical="center"/>
    </xf>
    <xf numFmtId="165" fontId="1" fillId="9" borderId="51" xfId="6" applyNumberFormat="1" applyFont="1" applyFill="1" applyBorder="1" applyAlignment="1">
      <alignment horizontal="center" vertical="center"/>
    </xf>
    <xf numFmtId="4" fontId="45" fillId="9" borderId="60" xfId="6" applyNumberFormat="1" applyFont="1" applyFill="1" applyBorder="1" applyAlignment="1">
      <alignment horizontal="right" vertical="center"/>
    </xf>
    <xf numFmtId="4" fontId="45" fillId="0" borderId="60" xfId="6" applyNumberFormat="1" applyFont="1" applyFill="1" applyBorder="1" applyAlignment="1">
      <alignment horizontal="right" vertical="center"/>
    </xf>
    <xf numFmtId="4" fontId="1" fillId="9" borderId="50" xfId="6" applyNumberFormat="1" applyFont="1" applyFill="1" applyBorder="1" applyAlignment="1">
      <alignment vertical="center"/>
    </xf>
    <xf numFmtId="4" fontId="1" fillId="9" borderId="73" xfId="6" applyNumberFormat="1" applyFont="1" applyFill="1" applyBorder="1" applyAlignment="1" applyProtection="1">
      <alignment horizontal="right" vertical="center"/>
      <protection locked="0"/>
    </xf>
    <xf numFmtId="4" fontId="1" fillId="9" borderId="60" xfId="6" applyNumberFormat="1" applyFont="1" applyFill="1" applyBorder="1" applyAlignment="1" applyProtection="1">
      <alignment horizontal="right" vertical="center"/>
      <protection locked="0"/>
    </xf>
    <xf numFmtId="4" fontId="1" fillId="9" borderId="74" xfId="6" applyNumberFormat="1" applyFont="1" applyFill="1" applyBorder="1" applyAlignment="1" applyProtection="1">
      <alignment horizontal="right" vertical="center"/>
      <protection locked="0"/>
    </xf>
    <xf numFmtId="0" fontId="1" fillId="0" borderId="0" xfId="6" applyFont="1" applyAlignment="1">
      <alignment horizontal="right" vertical="center"/>
    </xf>
    <xf numFmtId="4" fontId="4" fillId="0" borderId="60" xfId="6" applyNumberFormat="1" applyFont="1" applyFill="1" applyBorder="1" applyAlignment="1">
      <alignment horizontal="right" vertical="center"/>
    </xf>
    <xf numFmtId="4" fontId="37" fillId="9" borderId="52" xfId="6" applyNumberFormat="1" applyFont="1" applyFill="1" applyBorder="1" applyAlignment="1">
      <alignment horizontal="right" vertical="center"/>
    </xf>
    <xf numFmtId="165" fontId="1" fillId="9" borderId="62" xfId="6" applyNumberFormat="1" applyFont="1" applyFill="1" applyBorder="1" applyAlignment="1">
      <alignment horizontal="center" vertical="center"/>
    </xf>
    <xf numFmtId="4" fontId="45" fillId="9" borderId="62" xfId="6" applyNumberFormat="1" applyFont="1" applyFill="1" applyBorder="1" applyAlignment="1">
      <alignment horizontal="right" vertical="center"/>
    </xf>
    <xf numFmtId="4" fontId="45" fillId="0" borderId="62" xfId="6" applyNumberFormat="1" applyFont="1" applyFill="1" applyBorder="1" applyAlignment="1">
      <alignment horizontal="right" vertical="center"/>
    </xf>
    <xf numFmtId="4" fontId="45" fillId="9" borderId="61" xfId="6" applyNumberFormat="1" applyFont="1" applyFill="1" applyBorder="1" applyAlignment="1">
      <alignment horizontal="right" vertical="center"/>
    </xf>
    <xf numFmtId="4" fontId="1" fillId="9" borderId="61" xfId="6" applyNumberFormat="1" applyFont="1" applyFill="1" applyBorder="1" applyAlignment="1" applyProtection="1">
      <alignment horizontal="right" vertical="center"/>
      <protection locked="0"/>
    </xf>
    <xf numFmtId="4" fontId="1" fillId="9" borderId="62" xfId="6" applyNumberFormat="1" applyFont="1" applyFill="1" applyBorder="1" applyAlignment="1" applyProtection="1">
      <alignment horizontal="right" vertical="center"/>
      <protection locked="0"/>
    </xf>
    <xf numFmtId="4" fontId="1" fillId="9" borderId="72" xfId="6" applyNumberFormat="1" applyFont="1" applyFill="1" applyBorder="1" applyAlignment="1" applyProtection="1">
      <alignment horizontal="right" vertical="center"/>
      <protection locked="0"/>
    </xf>
    <xf numFmtId="3" fontId="37" fillId="9" borderId="63" xfId="6" applyNumberFormat="1" applyFont="1" applyFill="1" applyBorder="1" applyAlignment="1">
      <alignment horizontal="right" vertical="center"/>
    </xf>
    <xf numFmtId="4" fontId="4" fillId="0" borderId="65" xfId="6" applyNumberFormat="1" applyFont="1" applyFill="1" applyBorder="1" applyAlignment="1">
      <alignment horizontal="right" vertical="center"/>
    </xf>
    <xf numFmtId="4" fontId="37" fillId="9" borderId="63" xfId="6" applyNumberFormat="1" applyFont="1" applyFill="1" applyBorder="1" applyAlignment="1">
      <alignment horizontal="right" vertical="center"/>
    </xf>
    <xf numFmtId="3" fontId="1" fillId="9" borderId="60" xfId="6" applyNumberFormat="1" applyFont="1" applyFill="1" applyBorder="1" applyAlignment="1">
      <alignment horizontal="center" vertical="center"/>
    </xf>
    <xf numFmtId="3" fontId="1" fillId="9" borderId="73" xfId="6" applyNumberFormat="1" applyFont="1" applyFill="1" applyBorder="1" applyAlignment="1" applyProtection="1">
      <alignment horizontal="right" vertical="center"/>
      <protection locked="0"/>
    </xf>
    <xf numFmtId="3" fontId="1" fillId="9" borderId="60" xfId="6" applyNumberFormat="1" applyFont="1" applyFill="1" applyBorder="1" applyAlignment="1" applyProtection="1">
      <alignment horizontal="right" vertical="center"/>
      <protection locked="0"/>
    </xf>
    <xf numFmtId="3" fontId="1" fillId="0" borderId="60" xfId="6" applyNumberFormat="1" applyFont="1" applyFill="1" applyBorder="1" applyAlignment="1">
      <alignment horizontal="right" vertical="center"/>
    </xf>
    <xf numFmtId="3" fontId="1" fillId="9" borderId="66" xfId="6" applyNumberFormat="1" applyFont="1" applyFill="1" applyBorder="1" applyAlignment="1">
      <alignment horizontal="center" vertical="center"/>
    </xf>
    <xf numFmtId="3" fontId="1" fillId="9" borderId="69" xfId="6" applyNumberFormat="1" applyFont="1" applyFill="1" applyBorder="1" applyAlignment="1" applyProtection="1">
      <alignment horizontal="right" vertical="center"/>
      <protection locked="0"/>
    </xf>
    <xf numFmtId="3" fontId="1" fillId="9" borderId="66" xfId="6" applyNumberFormat="1" applyFont="1" applyFill="1" applyBorder="1" applyAlignment="1" applyProtection="1">
      <alignment horizontal="right" vertical="center"/>
      <protection locked="0"/>
    </xf>
    <xf numFmtId="3" fontId="1" fillId="0" borderId="66" xfId="6" applyNumberFormat="1" applyFont="1" applyFill="1" applyBorder="1" applyAlignment="1">
      <alignment horizontal="right" vertical="center"/>
    </xf>
    <xf numFmtId="3" fontId="1" fillId="9" borderId="54" xfId="6" applyNumberFormat="1" applyFont="1" applyFill="1" applyBorder="1" applyAlignment="1">
      <alignment horizontal="center" vertical="center"/>
    </xf>
    <xf numFmtId="3" fontId="1" fillId="9" borderId="70" xfId="6" applyNumberFormat="1" applyFont="1" applyFill="1" applyBorder="1" applyAlignment="1" applyProtection="1">
      <alignment horizontal="right" vertical="center"/>
      <protection locked="0"/>
    </xf>
    <xf numFmtId="3" fontId="1" fillId="9" borderId="61" xfId="6" applyNumberFormat="1" applyFont="1" applyFill="1" applyBorder="1" applyAlignment="1" applyProtection="1">
      <alignment horizontal="right" vertical="center"/>
      <protection locked="0"/>
    </xf>
    <xf numFmtId="3" fontId="1" fillId="0" borderId="62" xfId="6" applyNumberFormat="1" applyFont="1" applyFill="1" applyBorder="1" applyAlignment="1">
      <alignment horizontal="right" vertical="center"/>
    </xf>
    <xf numFmtId="3" fontId="37" fillId="9" borderId="48" xfId="6" applyNumberFormat="1" applyFont="1" applyFill="1" applyBorder="1" applyAlignment="1">
      <alignment horizontal="center" vertical="center"/>
    </xf>
    <xf numFmtId="3" fontId="4" fillId="9" borderId="56" xfId="6" applyNumberFormat="1" applyFont="1" applyFill="1" applyBorder="1" applyAlignment="1">
      <alignment horizontal="right" vertical="center"/>
    </xf>
    <xf numFmtId="3" fontId="1" fillId="9" borderId="51" xfId="6" applyNumberFormat="1" applyFont="1" applyFill="1" applyBorder="1" applyAlignment="1">
      <alignment horizontal="center" vertical="center"/>
    </xf>
    <xf numFmtId="3" fontId="1" fillId="9" borderId="40" xfId="6" applyNumberFormat="1" applyFont="1" applyFill="1" applyBorder="1" applyAlignment="1" applyProtection="1">
      <alignment horizontal="right" vertical="center"/>
      <protection locked="0"/>
    </xf>
    <xf numFmtId="3" fontId="1" fillId="0" borderId="68" xfId="6" applyNumberFormat="1" applyFont="1" applyFill="1" applyBorder="1" applyAlignment="1">
      <alignment horizontal="right" vertical="center"/>
    </xf>
    <xf numFmtId="3" fontId="1" fillId="9" borderId="62" xfId="6" applyNumberFormat="1" applyFont="1" applyFill="1" applyBorder="1" applyAlignment="1">
      <alignment horizontal="center" vertical="center"/>
    </xf>
    <xf numFmtId="3" fontId="1" fillId="9" borderId="62" xfId="6" applyNumberFormat="1" applyFont="1" applyFill="1" applyBorder="1" applyAlignment="1" applyProtection="1">
      <alignment horizontal="right" vertical="center"/>
      <protection locked="0"/>
    </xf>
    <xf numFmtId="3" fontId="1" fillId="0" borderId="65" xfId="6" applyNumberFormat="1" applyFont="1" applyFill="1" applyBorder="1" applyAlignment="1">
      <alignment horizontal="right" vertical="center"/>
    </xf>
    <xf numFmtId="3" fontId="52" fillId="9" borderId="68" xfId="6" applyNumberFormat="1" applyFont="1" applyFill="1" applyBorder="1" applyAlignment="1">
      <alignment horizontal="center" vertical="center"/>
    </xf>
    <xf numFmtId="3" fontId="74" fillId="9" borderId="60" xfId="6" applyNumberFormat="1" applyFont="1" applyFill="1" applyBorder="1" applyAlignment="1" applyProtection="1">
      <alignment horizontal="right" vertical="center"/>
      <protection locked="0"/>
    </xf>
    <xf numFmtId="164" fontId="51" fillId="9" borderId="60" xfId="6" applyNumberFormat="1" applyFont="1" applyFill="1" applyBorder="1" applyAlignment="1">
      <alignment horizontal="right" vertical="center"/>
    </xf>
    <xf numFmtId="3" fontId="4" fillId="0" borderId="60" xfId="6" applyNumberFormat="1" applyFont="1" applyFill="1" applyBorder="1" applyAlignment="1">
      <alignment horizontal="right" vertical="center"/>
    </xf>
    <xf numFmtId="3" fontId="51" fillId="9" borderId="74" xfId="6" applyNumberFormat="1" applyFont="1" applyFill="1" applyBorder="1" applyAlignment="1">
      <alignment horizontal="right" vertical="center"/>
    </xf>
    <xf numFmtId="3" fontId="52" fillId="9" borderId="66" xfId="6" applyNumberFormat="1" applyFont="1" applyFill="1" applyBorder="1" applyAlignment="1">
      <alignment horizontal="center" vertical="center"/>
    </xf>
    <xf numFmtId="3" fontId="74" fillId="9" borderId="66" xfId="6" applyNumberFormat="1" applyFont="1" applyFill="1" applyBorder="1" applyAlignment="1" applyProtection="1">
      <alignment horizontal="right" vertical="center"/>
      <protection locked="0"/>
    </xf>
    <xf numFmtId="3" fontId="1" fillId="9" borderId="68" xfId="6" applyNumberFormat="1" applyFont="1" applyFill="1" applyBorder="1" applyAlignment="1" applyProtection="1">
      <alignment horizontal="right" vertical="center"/>
      <protection locked="0"/>
    </xf>
    <xf numFmtId="164" fontId="51" fillId="9" borderId="66" xfId="6" applyNumberFormat="1" applyFont="1" applyFill="1" applyBorder="1" applyAlignment="1">
      <alignment horizontal="right" vertical="center"/>
    </xf>
    <xf numFmtId="3" fontId="4" fillId="0" borderId="66" xfId="6" applyNumberFormat="1" applyFont="1" applyFill="1" applyBorder="1" applyAlignment="1">
      <alignment horizontal="right" vertical="center"/>
    </xf>
    <xf numFmtId="3" fontId="51" fillId="9" borderId="67" xfId="6" applyNumberFormat="1" applyFont="1" applyFill="1" applyBorder="1" applyAlignment="1">
      <alignment horizontal="right" vertical="center"/>
    </xf>
    <xf numFmtId="3" fontId="52" fillId="9" borderId="62" xfId="6" applyNumberFormat="1" applyFont="1" applyFill="1" applyBorder="1" applyAlignment="1">
      <alignment horizontal="center" vertical="center"/>
    </xf>
    <xf numFmtId="3" fontId="51" fillId="9" borderId="61" xfId="6" applyNumberFormat="1" applyFont="1" applyFill="1" applyBorder="1" applyAlignment="1" applyProtection="1">
      <alignment horizontal="right" vertical="center"/>
      <protection locked="0"/>
    </xf>
    <xf numFmtId="3" fontId="74" fillId="9" borderId="62" xfId="6" applyNumberFormat="1" applyFont="1" applyFill="1" applyBorder="1" applyAlignment="1" applyProtection="1">
      <alignment horizontal="right" vertical="center"/>
      <protection locked="0"/>
    </xf>
    <xf numFmtId="3" fontId="1" fillId="9" borderId="54" xfId="6" applyNumberFormat="1" applyFont="1" applyFill="1" applyBorder="1" applyAlignment="1" applyProtection="1">
      <alignment horizontal="right" vertical="center"/>
      <protection locked="0"/>
    </xf>
    <xf numFmtId="164" fontId="51" fillId="9" borderId="62" xfId="6" applyNumberFormat="1" applyFont="1" applyFill="1" applyBorder="1" applyAlignment="1">
      <alignment horizontal="right" vertical="center"/>
    </xf>
    <xf numFmtId="3" fontId="4" fillId="0" borderId="62" xfId="6" applyNumberFormat="1" applyFont="1" applyFill="1" applyBorder="1" applyAlignment="1">
      <alignment horizontal="right" vertical="center"/>
    </xf>
    <xf numFmtId="3" fontId="51" fillId="9" borderId="63" xfId="6" applyNumberFormat="1" applyFont="1" applyFill="1" applyBorder="1" applyAlignment="1">
      <alignment horizontal="right" vertical="center"/>
    </xf>
    <xf numFmtId="3" fontId="52" fillId="9" borderId="65" xfId="6" applyNumberFormat="1" applyFont="1" applyFill="1" applyBorder="1" applyAlignment="1">
      <alignment horizontal="center" vertical="center"/>
    </xf>
    <xf numFmtId="3" fontId="52" fillId="9" borderId="70" xfId="6" applyNumberFormat="1" applyFont="1" applyFill="1" applyBorder="1" applyAlignment="1" applyProtection="1">
      <alignment horizontal="right" vertical="center"/>
      <protection locked="0"/>
    </xf>
    <xf numFmtId="3" fontId="51" fillId="9" borderId="56" xfId="6" applyNumberFormat="1" applyFont="1" applyFill="1" applyBorder="1" applyAlignment="1">
      <alignment horizontal="center" vertical="center"/>
    </xf>
    <xf numFmtId="164" fontId="51" fillId="9" borderId="56" xfId="6" applyNumberFormat="1" applyFont="1" applyFill="1" applyBorder="1" applyAlignment="1">
      <alignment horizontal="right" vertical="center"/>
    </xf>
    <xf numFmtId="164" fontId="51" fillId="9" borderId="65" xfId="6" applyNumberFormat="1" applyFont="1" applyFill="1" applyBorder="1" applyAlignment="1">
      <alignment horizontal="right" vertical="center"/>
    </xf>
    <xf numFmtId="3" fontId="51" fillId="9" borderId="54" xfId="6" applyNumberFormat="1" applyFont="1" applyFill="1" applyBorder="1" applyAlignment="1">
      <alignment horizontal="right" vertical="center"/>
    </xf>
    <xf numFmtId="3" fontId="51" fillId="9" borderId="57" xfId="6" applyNumberFormat="1" applyFont="1" applyFill="1" applyBorder="1" applyAlignment="1">
      <alignment horizontal="center" vertical="center"/>
    </xf>
    <xf numFmtId="3" fontId="1" fillId="9" borderId="57" xfId="6" applyNumberFormat="1" applyFont="1" applyFill="1" applyBorder="1" applyAlignment="1">
      <alignment horizontal="right" vertical="center"/>
    </xf>
    <xf numFmtId="3" fontId="1" fillId="9" borderId="0" xfId="6" applyNumberFormat="1" applyFont="1" applyFill="1" applyBorder="1" applyAlignment="1">
      <alignment horizontal="right" vertical="center"/>
    </xf>
    <xf numFmtId="3" fontId="1" fillId="9" borderId="51" xfId="6" applyNumberFormat="1" applyFont="1" applyFill="1" applyBorder="1" applyAlignment="1" applyProtection="1">
      <alignment horizontal="right" vertical="center"/>
      <protection locked="0"/>
    </xf>
    <xf numFmtId="0" fontId="1" fillId="0" borderId="0" xfId="6" applyFont="1" applyFill="1" applyAlignment="1">
      <alignment horizontal="right" vertical="center"/>
    </xf>
    <xf numFmtId="0" fontId="1" fillId="0" borderId="0" xfId="6" applyFont="1" applyFill="1" applyAlignment="1">
      <alignment vertical="center"/>
    </xf>
    <xf numFmtId="3" fontId="51" fillId="9" borderId="54" xfId="6" applyNumberFormat="1" applyFont="1" applyFill="1" applyBorder="1" applyAlignment="1">
      <alignment horizontal="center" vertical="center"/>
    </xf>
    <xf numFmtId="3" fontId="51" fillId="10" borderId="49" xfId="6" applyNumberFormat="1" applyFont="1" applyFill="1" applyBorder="1" applyAlignment="1">
      <alignment horizontal="right" vertical="center"/>
    </xf>
    <xf numFmtId="3" fontId="51" fillId="10" borderId="73" xfId="6" applyNumberFormat="1" applyFont="1" applyFill="1" applyBorder="1" applyAlignment="1">
      <alignment horizontal="right" vertical="center"/>
    </xf>
    <xf numFmtId="0" fontId="48" fillId="0" borderId="0" xfId="6" applyFont="1" applyAlignment="1">
      <alignment horizontal="left" vertical="center" inden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vertical="center"/>
    </xf>
    <xf numFmtId="3" fontId="4" fillId="0" borderId="0" xfId="6" applyNumberFormat="1" applyFont="1" applyAlignment="1">
      <alignment vertical="center"/>
    </xf>
    <xf numFmtId="0" fontId="1" fillId="7" borderId="50" xfId="6" applyFill="1" applyBorder="1" applyAlignment="1">
      <alignment horizontal="left" indent="1"/>
    </xf>
    <xf numFmtId="3" fontId="44" fillId="8" borderId="28" xfId="6" applyNumberFormat="1" applyFont="1" applyFill="1" applyBorder="1" applyAlignment="1">
      <alignment horizontal="center"/>
    </xf>
    <xf numFmtId="3" fontId="1" fillId="9" borderId="50" xfId="6" applyNumberFormat="1" applyFont="1" applyFill="1" applyBorder="1" applyAlignment="1">
      <alignment horizontal="right"/>
    </xf>
    <xf numFmtId="4" fontId="1" fillId="9" borderId="61" xfId="6" applyNumberFormat="1" applyFont="1" applyFill="1" applyBorder="1" applyAlignment="1">
      <alignment horizontal="right"/>
    </xf>
    <xf numFmtId="3" fontId="37" fillId="9" borderId="76" xfId="6" applyNumberFormat="1" applyFont="1" applyFill="1" applyBorder="1" applyAlignment="1">
      <alignment horizontal="right"/>
    </xf>
    <xf numFmtId="164" fontId="37" fillId="9" borderId="76" xfId="6" applyNumberFormat="1" applyFont="1" applyFill="1" applyBorder="1" applyAlignment="1">
      <alignment horizontal="right"/>
    </xf>
    <xf numFmtId="0" fontId="1" fillId="7" borderId="19" xfId="6" applyFont="1" applyFill="1" applyBorder="1"/>
    <xf numFmtId="4" fontId="1" fillId="9" borderId="50" xfId="6" applyNumberFormat="1" applyFont="1" applyFill="1" applyBorder="1" applyAlignment="1">
      <alignment horizontal="right"/>
    </xf>
    <xf numFmtId="164" fontId="37" fillId="9" borderId="72" xfId="6" applyNumberFormat="1" applyFont="1" applyFill="1" applyBorder="1" applyAlignment="1">
      <alignment horizontal="right"/>
    </xf>
    <xf numFmtId="164" fontId="37" fillId="9" borderId="55" xfId="6" applyNumberFormat="1" applyFont="1" applyFill="1" applyBorder="1" applyAlignment="1">
      <alignment horizontal="right"/>
    </xf>
    <xf numFmtId="3" fontId="45" fillId="9" borderId="47" xfId="6" applyNumberFormat="1" applyFont="1" applyFill="1" applyBorder="1" applyAlignment="1">
      <alignment horizontal="right"/>
    </xf>
    <xf numFmtId="3" fontId="1" fillId="0" borderId="51" xfId="6" applyNumberFormat="1" applyFont="1" applyFill="1" applyBorder="1" applyAlignment="1">
      <alignment horizontal="center"/>
    </xf>
    <xf numFmtId="3" fontId="37" fillId="9" borderId="41" xfId="6" applyNumberFormat="1" applyFont="1" applyFill="1" applyBorder="1" applyAlignment="1">
      <alignment horizontal="right"/>
    </xf>
    <xf numFmtId="3" fontId="37" fillId="9" borderId="51" xfId="6" applyNumberFormat="1" applyFont="1" applyFill="1" applyBorder="1" applyAlignment="1">
      <alignment horizontal="right"/>
    </xf>
    <xf numFmtId="0" fontId="42" fillId="9" borderId="50" xfId="6" applyFont="1" applyFill="1" applyBorder="1" applyAlignment="1">
      <alignment horizontal="left" indent="1"/>
    </xf>
    <xf numFmtId="0" fontId="42" fillId="9" borderId="53" xfId="6" applyFont="1" applyFill="1" applyBorder="1" applyAlignment="1">
      <alignment horizontal="left" indent="1"/>
    </xf>
    <xf numFmtId="3" fontId="37" fillId="9" borderId="54" xfId="6" applyNumberFormat="1" applyFont="1" applyFill="1" applyBorder="1" applyAlignment="1">
      <alignment horizontal="center"/>
    </xf>
    <xf numFmtId="0" fontId="83" fillId="0" borderId="0" xfId="6" applyFont="1" applyAlignment="1">
      <alignment horizontal="left" indent="1"/>
    </xf>
    <xf numFmtId="14" fontId="1" fillId="0" borderId="0" xfId="6" applyNumberFormat="1" applyFont="1" applyAlignment="1">
      <alignment horizontal="left" indent="1"/>
    </xf>
    <xf numFmtId="164" fontId="51" fillId="9" borderId="74" xfId="6" applyNumberFormat="1" applyFont="1" applyFill="1" applyBorder="1" applyAlignment="1">
      <alignment horizontal="right"/>
    </xf>
    <xf numFmtId="164" fontId="51" fillId="9" borderId="67" xfId="6" applyNumberFormat="1" applyFont="1" applyFill="1" applyBorder="1" applyAlignment="1">
      <alignment horizontal="right"/>
    </xf>
    <xf numFmtId="164" fontId="51" fillId="9" borderId="63" xfId="6" applyNumberFormat="1" applyFont="1" applyFill="1" applyBorder="1" applyAlignment="1">
      <alignment horizontal="right"/>
    </xf>
    <xf numFmtId="3" fontId="52" fillId="0" borderId="40" xfId="6" applyNumberFormat="1" applyFont="1" applyFill="1" applyBorder="1" applyAlignment="1" applyProtection="1">
      <alignment horizontal="right"/>
      <protection locked="0"/>
    </xf>
    <xf numFmtId="3" fontId="52" fillId="0" borderId="69" xfId="6" applyNumberFormat="1" applyFont="1" applyFill="1" applyBorder="1" applyAlignment="1" applyProtection="1">
      <alignment horizontal="right"/>
      <protection locked="0"/>
    </xf>
    <xf numFmtId="3" fontId="52" fillId="0" borderId="70" xfId="6" applyNumberFormat="1" applyFont="1" applyFill="1" applyBorder="1" applyAlignment="1" applyProtection="1">
      <alignment horizontal="right"/>
      <protection locked="0"/>
    </xf>
    <xf numFmtId="164" fontId="51" fillId="9" borderId="49" xfId="6" applyNumberFormat="1" applyFont="1" applyFill="1" applyBorder="1" applyAlignment="1">
      <alignment horizontal="right"/>
    </xf>
    <xf numFmtId="3" fontId="51" fillId="9" borderId="40" xfId="6" applyNumberFormat="1" applyFont="1" applyFill="1" applyBorder="1" applyAlignment="1">
      <alignment horizontal="right"/>
    </xf>
    <xf numFmtId="164" fontId="51" fillId="9" borderId="68" xfId="6" applyNumberFormat="1" applyFont="1" applyFill="1" applyBorder="1" applyAlignment="1">
      <alignment horizontal="right"/>
    </xf>
    <xf numFmtId="3" fontId="51" fillId="9" borderId="73" xfId="6" applyNumberFormat="1" applyFont="1" applyFill="1" applyBorder="1" applyAlignment="1">
      <alignment horizontal="right"/>
    </xf>
    <xf numFmtId="164" fontId="51" fillId="9" borderId="60" xfId="6" applyNumberFormat="1" applyFont="1" applyFill="1" applyBorder="1" applyAlignment="1">
      <alignment horizontal="right"/>
    </xf>
    <xf numFmtId="164" fontId="51" fillId="9" borderId="56" xfId="6" applyNumberFormat="1" applyFont="1" applyFill="1" applyBorder="1" applyAlignment="1">
      <alignment horizontal="right"/>
    </xf>
    <xf numFmtId="0" fontId="50" fillId="0" borderId="0" xfId="6" applyFont="1" applyFill="1" applyBorder="1" applyAlignment="1">
      <alignment horizontal="left" vertical="center"/>
    </xf>
    <xf numFmtId="165" fontId="1" fillId="0" borderId="51" xfId="6" applyNumberFormat="1" applyFont="1" applyFill="1" applyBorder="1" applyAlignment="1">
      <alignment horizontal="center" vertical="center"/>
    </xf>
    <xf numFmtId="4" fontId="37" fillId="9" borderId="60" xfId="6" applyNumberFormat="1" applyFont="1" applyFill="1" applyBorder="1" applyAlignment="1">
      <alignment horizontal="right" vertical="center"/>
    </xf>
    <xf numFmtId="4" fontId="37" fillId="0" borderId="60" xfId="6" applyNumberFormat="1" applyFont="1" applyFill="1" applyBorder="1" applyAlignment="1">
      <alignment horizontal="right" vertical="center"/>
    </xf>
    <xf numFmtId="4" fontId="4" fillId="9" borderId="50" xfId="6" applyNumberFormat="1" applyFont="1" applyFill="1" applyBorder="1" applyAlignment="1">
      <alignment vertical="center"/>
    </xf>
    <xf numFmtId="4" fontId="4" fillId="9" borderId="73" xfId="6" applyNumberFormat="1" applyFont="1" applyFill="1" applyBorder="1" applyAlignment="1" applyProtection="1">
      <alignment horizontal="right" vertical="center"/>
      <protection locked="0"/>
    </xf>
    <xf numFmtId="4" fontId="4" fillId="9" borderId="60" xfId="6" applyNumberFormat="1" applyFont="1" applyFill="1" applyBorder="1" applyAlignment="1" applyProtection="1">
      <alignment horizontal="right" vertical="center"/>
      <protection locked="0"/>
    </xf>
    <xf numFmtId="4" fontId="1" fillId="0" borderId="60" xfId="6" applyNumberFormat="1" applyFont="1" applyFill="1" applyBorder="1" applyAlignment="1">
      <alignment horizontal="right" vertical="center"/>
    </xf>
    <xf numFmtId="165" fontId="1" fillId="0" borderId="62" xfId="6" applyNumberFormat="1" applyFont="1" applyBorder="1" applyAlignment="1">
      <alignment horizontal="center" vertical="center"/>
    </xf>
    <xf numFmtId="4" fontId="37" fillId="9" borderId="62" xfId="6" applyNumberFormat="1" applyFont="1" applyFill="1" applyBorder="1" applyAlignment="1">
      <alignment horizontal="right" vertical="center"/>
    </xf>
    <xf numFmtId="4" fontId="37" fillId="0" borderId="62" xfId="6" applyNumberFormat="1" applyFont="1" applyFill="1" applyBorder="1" applyAlignment="1">
      <alignment horizontal="right" vertical="center"/>
    </xf>
    <xf numFmtId="4" fontId="37" fillId="9" borderId="61" xfId="6" applyNumberFormat="1" applyFont="1" applyFill="1" applyBorder="1" applyAlignment="1">
      <alignment horizontal="right" vertical="center"/>
    </xf>
    <xf numFmtId="4" fontId="4" fillId="9" borderId="61" xfId="6" applyNumberFormat="1" applyFont="1" applyFill="1" applyBorder="1" applyAlignment="1" applyProtection="1">
      <alignment horizontal="right" vertical="center"/>
      <protection locked="0"/>
    </xf>
    <xf numFmtId="4" fontId="4" fillId="9" borderId="70" xfId="6" applyNumberFormat="1" applyFont="1" applyFill="1" applyBorder="1" applyAlignment="1" applyProtection="1">
      <alignment horizontal="right" vertical="center"/>
      <protection locked="0"/>
    </xf>
    <xf numFmtId="4" fontId="4" fillId="9" borderId="65" xfId="6" applyNumberFormat="1" applyFont="1" applyFill="1" applyBorder="1" applyAlignment="1" applyProtection="1">
      <alignment horizontal="right" vertical="center"/>
      <protection locked="0"/>
    </xf>
    <xf numFmtId="4" fontId="1" fillId="0" borderId="65" xfId="6" applyNumberFormat="1" applyFont="1" applyFill="1" applyBorder="1" applyAlignment="1">
      <alignment horizontal="right" vertical="center"/>
    </xf>
    <xf numFmtId="3" fontId="1" fillId="0" borderId="60" xfId="6" applyNumberFormat="1" applyFont="1" applyBorder="1" applyAlignment="1">
      <alignment horizontal="center" vertical="center"/>
    </xf>
    <xf numFmtId="3" fontId="1" fillId="0" borderId="66" xfId="6" applyNumberFormat="1" applyFont="1" applyBorder="1" applyAlignment="1">
      <alignment horizontal="center" vertical="center"/>
    </xf>
    <xf numFmtId="3" fontId="1" fillId="0" borderId="54" xfId="6" applyNumberFormat="1" applyFont="1" applyFill="1" applyBorder="1" applyAlignment="1">
      <alignment horizontal="center" vertical="center"/>
    </xf>
    <xf numFmtId="3" fontId="1" fillId="0" borderId="51" xfId="6" applyNumberFormat="1" applyFont="1" applyFill="1" applyBorder="1" applyAlignment="1">
      <alignment horizontal="center" vertical="center"/>
    </xf>
    <xf numFmtId="3" fontId="1" fillId="0" borderId="62" xfId="6" applyNumberFormat="1" applyFont="1" applyBorder="1" applyAlignment="1">
      <alignment horizontal="center" vertical="center"/>
    </xf>
    <xf numFmtId="3" fontId="45" fillId="0" borderId="68" xfId="6" applyNumberFormat="1" applyFont="1" applyFill="1" applyBorder="1" applyAlignment="1">
      <alignment horizontal="center" vertical="center"/>
    </xf>
    <xf numFmtId="3" fontId="37" fillId="9" borderId="73" xfId="6" applyNumberFormat="1" applyFont="1" applyFill="1" applyBorder="1" applyAlignment="1" applyProtection="1">
      <alignment horizontal="right" vertical="center"/>
      <protection locked="0"/>
    </xf>
    <xf numFmtId="3" fontId="37" fillId="0" borderId="73" xfId="6" applyNumberFormat="1" applyFont="1" applyFill="1" applyBorder="1" applyAlignment="1" applyProtection="1">
      <alignment horizontal="right" vertical="center"/>
      <protection locked="0"/>
    </xf>
    <xf numFmtId="3" fontId="4" fillId="9" borderId="60" xfId="6" applyNumberFormat="1" applyFont="1" applyFill="1" applyBorder="1" applyAlignment="1" applyProtection="1">
      <alignment horizontal="right" vertical="center"/>
      <protection locked="0"/>
    </xf>
    <xf numFmtId="3" fontId="4" fillId="9" borderId="74" xfId="6" applyNumberFormat="1" applyFont="1" applyFill="1" applyBorder="1" applyAlignment="1" applyProtection="1">
      <alignment horizontal="right" vertical="center"/>
      <protection locked="0"/>
    </xf>
    <xf numFmtId="164" fontId="37" fillId="9" borderId="60" xfId="6" applyNumberFormat="1" applyFont="1" applyFill="1" applyBorder="1" applyAlignment="1">
      <alignment horizontal="right" vertical="center"/>
    </xf>
    <xf numFmtId="3" fontId="37" fillId="9" borderId="74" xfId="6" applyNumberFormat="1" applyFont="1" applyFill="1" applyBorder="1" applyAlignment="1">
      <alignment horizontal="right" vertical="center"/>
    </xf>
    <xf numFmtId="3" fontId="45" fillId="0" borderId="66" xfId="6" applyNumberFormat="1" applyFont="1" applyFill="1" applyBorder="1" applyAlignment="1">
      <alignment horizontal="center" vertical="center"/>
    </xf>
    <xf numFmtId="3" fontId="37" fillId="9" borderId="69" xfId="6" applyNumberFormat="1" applyFont="1" applyFill="1" applyBorder="1" applyAlignment="1" applyProtection="1">
      <alignment horizontal="right" vertical="center"/>
      <protection locked="0"/>
    </xf>
    <xf numFmtId="3" fontId="37" fillId="0" borderId="69" xfId="6" applyNumberFormat="1" applyFont="1" applyFill="1" applyBorder="1" applyAlignment="1" applyProtection="1">
      <alignment horizontal="right" vertical="center"/>
      <protection locked="0"/>
    </xf>
    <xf numFmtId="3" fontId="4" fillId="9" borderId="66" xfId="6" applyNumberFormat="1" applyFont="1" applyFill="1" applyBorder="1" applyAlignment="1" applyProtection="1">
      <alignment horizontal="right" vertical="center"/>
      <protection locked="0"/>
    </xf>
    <xf numFmtId="3" fontId="4" fillId="9" borderId="76" xfId="6" applyNumberFormat="1" applyFont="1" applyFill="1" applyBorder="1" applyAlignment="1" applyProtection="1">
      <alignment horizontal="right" vertical="center"/>
      <protection locked="0"/>
    </xf>
    <xf numFmtId="3" fontId="4" fillId="9" borderId="68" xfId="6" applyNumberFormat="1" applyFont="1" applyFill="1" applyBorder="1" applyAlignment="1" applyProtection="1">
      <alignment horizontal="right" vertical="center"/>
      <protection locked="0"/>
    </xf>
    <xf numFmtId="164" fontId="37" fillId="9" borderId="66" xfId="6" applyNumberFormat="1" applyFont="1" applyFill="1" applyBorder="1" applyAlignment="1">
      <alignment horizontal="right" vertical="center"/>
    </xf>
    <xf numFmtId="3" fontId="45" fillId="0" borderId="62" xfId="6" applyNumberFormat="1" applyFont="1" applyFill="1" applyBorder="1" applyAlignment="1">
      <alignment horizontal="center" vertical="center"/>
    </xf>
    <xf numFmtId="3" fontId="37" fillId="9" borderId="61" xfId="6" applyNumberFormat="1" applyFont="1" applyFill="1" applyBorder="1" applyAlignment="1" applyProtection="1">
      <alignment horizontal="right" vertical="center"/>
      <protection locked="0"/>
    </xf>
    <xf numFmtId="3" fontId="37" fillId="0" borderId="61" xfId="6" applyNumberFormat="1" applyFont="1" applyFill="1" applyBorder="1" applyAlignment="1" applyProtection="1">
      <alignment horizontal="right" vertical="center"/>
      <protection locked="0"/>
    </xf>
    <xf numFmtId="3" fontId="37" fillId="9" borderId="53" xfId="6" applyNumberFormat="1" applyFont="1" applyFill="1" applyBorder="1" applyAlignment="1" applyProtection="1">
      <alignment horizontal="right" vertical="center"/>
      <protection locked="0"/>
    </xf>
    <xf numFmtId="3" fontId="4" fillId="9" borderId="55" xfId="6" applyNumberFormat="1" applyFont="1" applyFill="1" applyBorder="1" applyAlignment="1" applyProtection="1">
      <alignment horizontal="right" vertical="center"/>
      <protection locked="0"/>
    </xf>
    <xf numFmtId="3" fontId="4" fillId="9" borderId="54" xfId="6" applyNumberFormat="1" applyFont="1" applyFill="1" applyBorder="1" applyAlignment="1" applyProtection="1">
      <alignment horizontal="right" vertical="center"/>
      <protection locked="0"/>
    </xf>
    <xf numFmtId="164" fontId="37" fillId="9" borderId="62" xfId="6" applyNumberFormat="1" applyFont="1" applyFill="1" applyBorder="1" applyAlignment="1">
      <alignment horizontal="right" vertical="center"/>
    </xf>
    <xf numFmtId="3" fontId="45" fillId="0" borderId="40" xfId="6" applyNumberFormat="1" applyFont="1" applyFill="1" applyBorder="1" applyAlignment="1" applyProtection="1">
      <alignment horizontal="right" vertical="center"/>
      <protection locked="0"/>
    </xf>
    <xf numFmtId="3" fontId="1" fillId="9" borderId="74" xfId="6" applyNumberFormat="1" applyFont="1" applyFill="1" applyBorder="1" applyAlignment="1" applyProtection="1">
      <alignment horizontal="right" vertical="center"/>
      <protection locked="0"/>
    </xf>
    <xf numFmtId="3" fontId="45" fillId="9" borderId="76" xfId="6" applyNumberFormat="1" applyFont="1" applyFill="1" applyBorder="1" applyAlignment="1">
      <alignment horizontal="right" vertical="center"/>
    </xf>
    <xf numFmtId="3" fontId="45" fillId="0" borderId="69" xfId="6" applyNumberFormat="1" applyFont="1" applyFill="1" applyBorder="1" applyAlignment="1" applyProtection="1">
      <alignment horizontal="right" vertical="center"/>
      <protection locked="0"/>
    </xf>
    <xf numFmtId="3" fontId="1" fillId="9" borderId="76" xfId="6" applyNumberFormat="1" applyFont="1" applyFill="1" applyBorder="1" applyAlignment="1" applyProtection="1">
      <alignment horizontal="right" vertical="center"/>
      <protection locked="0"/>
    </xf>
    <xf numFmtId="3" fontId="45" fillId="0" borderId="65" xfId="6" applyNumberFormat="1" applyFont="1" applyFill="1" applyBorder="1" applyAlignment="1">
      <alignment horizontal="center" vertical="center"/>
    </xf>
    <xf numFmtId="3" fontId="45" fillId="0" borderId="70" xfId="6" applyNumberFormat="1" applyFont="1" applyFill="1" applyBorder="1" applyAlignment="1" applyProtection="1">
      <alignment horizontal="right" vertical="center"/>
      <protection locked="0"/>
    </xf>
    <xf numFmtId="3" fontId="45" fillId="9" borderId="41" xfId="6" applyNumberFormat="1" applyFont="1" applyFill="1" applyBorder="1" applyAlignment="1" applyProtection="1">
      <alignment horizontal="right" vertical="center"/>
      <protection locked="0"/>
    </xf>
    <xf numFmtId="0" fontId="42" fillId="10" borderId="47" xfId="6" applyFont="1" applyFill="1" applyBorder="1" applyAlignment="1">
      <alignment horizontal="left" vertical="center" indent="1"/>
    </xf>
    <xf numFmtId="3" fontId="37" fillId="10" borderId="56" xfId="6" applyNumberFormat="1" applyFont="1" applyFill="1" applyBorder="1" applyAlignment="1">
      <alignment horizontal="center" vertical="center"/>
    </xf>
    <xf numFmtId="3" fontId="37" fillId="9" borderId="47" xfId="6" applyNumberFormat="1" applyFont="1" applyFill="1" applyBorder="1" applyAlignment="1" applyProtection="1">
      <alignment horizontal="right" vertical="center"/>
    </xf>
    <xf numFmtId="164" fontId="37" fillId="9" borderId="56" xfId="6" applyNumberFormat="1" applyFont="1" applyFill="1" applyBorder="1" applyAlignment="1">
      <alignment horizontal="right" vertical="center"/>
    </xf>
    <xf numFmtId="3" fontId="1" fillId="9" borderId="55" xfId="6" applyNumberFormat="1" applyFont="1" applyFill="1" applyBorder="1" applyAlignment="1" applyProtection="1">
      <alignment horizontal="right" vertical="center"/>
      <protection locked="0"/>
    </xf>
    <xf numFmtId="164" fontId="37" fillId="9" borderId="65" xfId="6" applyNumberFormat="1" applyFont="1" applyFill="1" applyBorder="1" applyAlignment="1">
      <alignment horizontal="right" vertical="center"/>
    </xf>
    <xf numFmtId="3" fontId="37" fillId="9" borderId="28" xfId="6" applyNumberFormat="1" applyFont="1" applyFill="1" applyBorder="1" applyAlignment="1">
      <alignment horizontal="right" vertical="center"/>
    </xf>
    <xf numFmtId="3" fontId="37" fillId="9" borderId="77" xfId="6" applyNumberFormat="1" applyFont="1" applyFill="1" applyBorder="1" applyAlignment="1">
      <alignment horizontal="right" vertical="center"/>
    </xf>
    <xf numFmtId="3" fontId="37" fillId="0" borderId="57" xfId="6" applyNumberFormat="1" applyFont="1" applyFill="1" applyBorder="1" applyAlignment="1">
      <alignment horizontal="center" vertical="center"/>
    </xf>
    <xf numFmtId="3" fontId="37" fillId="9" borderId="73" xfId="6" applyNumberFormat="1" applyFont="1" applyFill="1" applyBorder="1" applyAlignment="1">
      <alignment horizontal="right" vertical="center"/>
    </xf>
    <xf numFmtId="0" fontId="42" fillId="10" borderId="50" xfId="6" applyFont="1" applyFill="1" applyBorder="1" applyAlignment="1">
      <alignment horizontal="left" vertical="center" indent="1"/>
    </xf>
    <xf numFmtId="3" fontId="37" fillId="9" borderId="48" xfId="6" applyNumberFormat="1" applyFont="1" applyFill="1" applyBorder="1" applyAlignment="1">
      <alignment horizontal="right" vertical="center"/>
    </xf>
    <xf numFmtId="0" fontId="42" fillId="10" borderId="53" xfId="6" applyFont="1" applyFill="1" applyBorder="1" applyAlignment="1">
      <alignment horizontal="left" vertical="center" indent="1"/>
    </xf>
    <xf numFmtId="3" fontId="37" fillId="10" borderId="54" xfId="6" applyNumberFormat="1" applyFont="1" applyFill="1" applyBorder="1" applyAlignment="1">
      <alignment horizontal="center" vertical="center"/>
    </xf>
    <xf numFmtId="4" fontId="43" fillId="9" borderId="40" xfId="6" applyNumberFormat="1" applyFont="1" applyFill="1" applyBorder="1" applyAlignment="1">
      <alignment horizontal="right"/>
    </xf>
    <xf numFmtId="4" fontId="43" fillId="9" borderId="61" xfId="6" applyNumberFormat="1" applyFont="1" applyFill="1" applyBorder="1" applyAlignment="1">
      <alignment horizontal="right"/>
    </xf>
    <xf numFmtId="4" fontId="43" fillId="9" borderId="70" xfId="6" applyNumberFormat="1" applyFont="1" applyFill="1" applyBorder="1" applyAlignment="1" applyProtection="1">
      <alignment horizontal="right" vertical="center"/>
      <protection locked="0"/>
    </xf>
    <xf numFmtId="3" fontId="45" fillId="9" borderId="75" xfId="6" applyNumberFormat="1" applyFont="1" applyFill="1" applyBorder="1" applyAlignment="1" applyProtection="1">
      <alignment horizontal="right" vertical="center"/>
      <protection locked="0"/>
    </xf>
    <xf numFmtId="3" fontId="45" fillId="9" borderId="7" xfId="6" applyNumberFormat="1" applyFont="1" applyFill="1" applyBorder="1" applyAlignment="1" applyProtection="1">
      <alignment horizontal="right" vertical="center"/>
      <protection locked="0"/>
    </xf>
    <xf numFmtId="3" fontId="45" fillId="9" borderId="64" xfId="6" applyNumberFormat="1" applyFont="1" applyFill="1" applyBorder="1" applyAlignment="1" applyProtection="1">
      <alignment horizontal="right" vertical="center"/>
      <protection locked="0"/>
    </xf>
    <xf numFmtId="3" fontId="45" fillId="0" borderId="60" xfId="6" applyNumberFormat="1" applyFont="1" applyFill="1" applyBorder="1" applyAlignment="1">
      <alignment horizontal="center" vertical="center"/>
    </xf>
    <xf numFmtId="3" fontId="43" fillId="9" borderId="73" xfId="6" applyNumberFormat="1" applyFont="1" applyFill="1" applyBorder="1" applyAlignment="1" applyProtection="1">
      <alignment horizontal="right" vertical="center"/>
      <protection locked="0"/>
    </xf>
    <xf numFmtId="3" fontId="43" fillId="9" borderId="74" xfId="6" applyNumberFormat="1" applyFont="1" applyFill="1" applyBorder="1" applyAlignment="1">
      <alignment horizontal="right" vertical="center"/>
    </xf>
    <xf numFmtId="3" fontId="43" fillId="9" borderId="60" xfId="6" applyNumberFormat="1" applyFont="1" applyFill="1" applyBorder="1" applyAlignment="1">
      <alignment horizontal="right" vertical="center"/>
    </xf>
    <xf numFmtId="3" fontId="43" fillId="9" borderId="69" xfId="6" applyNumberFormat="1" applyFont="1" applyFill="1" applyBorder="1" applyAlignment="1" applyProtection="1">
      <alignment horizontal="right" vertical="center"/>
      <protection locked="0"/>
    </xf>
    <xf numFmtId="3" fontId="43" fillId="9" borderId="68" xfId="6" applyNumberFormat="1" applyFont="1" applyFill="1" applyBorder="1" applyAlignment="1" applyProtection="1">
      <alignment horizontal="right" vertical="center"/>
      <protection locked="0"/>
    </xf>
    <xf numFmtId="3" fontId="43" fillId="9" borderId="67" xfId="6" applyNumberFormat="1" applyFont="1" applyFill="1" applyBorder="1" applyAlignment="1">
      <alignment horizontal="right" vertical="center"/>
    </xf>
    <xf numFmtId="3" fontId="43" fillId="9" borderId="66" xfId="6" applyNumberFormat="1" applyFont="1" applyFill="1" applyBorder="1" applyAlignment="1">
      <alignment horizontal="right" vertical="center"/>
    </xf>
    <xf numFmtId="3" fontId="43" fillId="9" borderId="53" xfId="6" applyNumberFormat="1" applyFont="1" applyFill="1" applyBorder="1" applyAlignment="1" applyProtection="1">
      <alignment horizontal="right" vertical="center"/>
      <protection locked="0"/>
    </xf>
    <xf numFmtId="3" fontId="43" fillId="9" borderId="54" xfId="6" applyNumberFormat="1" applyFont="1" applyFill="1" applyBorder="1" applyAlignment="1" applyProtection="1">
      <alignment horizontal="right" vertical="center"/>
      <protection locked="0"/>
    </xf>
    <xf numFmtId="3" fontId="43" fillId="9" borderId="63" xfId="6" applyNumberFormat="1" applyFont="1" applyFill="1" applyBorder="1" applyAlignment="1">
      <alignment horizontal="right" vertical="center"/>
    </xf>
    <xf numFmtId="3" fontId="43" fillId="9" borderId="62" xfId="6" applyNumberFormat="1" applyFont="1" applyFill="1" applyBorder="1" applyAlignment="1">
      <alignment horizontal="right" vertical="center"/>
    </xf>
    <xf numFmtId="3" fontId="37" fillId="9" borderId="68" xfId="6" applyNumberFormat="1" applyFont="1" applyFill="1" applyBorder="1" applyAlignment="1">
      <alignment horizontal="right" vertical="center"/>
    </xf>
    <xf numFmtId="164" fontId="37" fillId="9" borderId="68" xfId="6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6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0" xfId="5" applyFont="1" applyAlignment="1">
      <alignment horizontal="center"/>
    </xf>
    <xf numFmtId="0" fontId="4" fillId="0" borderId="46" xfId="5" applyFont="1" applyBorder="1" applyAlignment="1">
      <alignment horizontal="righ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5" fillId="0" borderId="0" xfId="6" applyFont="1" applyAlignment="1">
      <alignment horizontal="right"/>
    </xf>
    <xf numFmtId="0" fontId="1" fillId="0" borderId="0" xfId="6" applyAlignment="1">
      <alignment horizontal="right"/>
    </xf>
    <xf numFmtId="0" fontId="41" fillId="7" borderId="47" xfId="6" applyFont="1" applyFill="1" applyBorder="1" applyAlignment="1">
      <alignment horizontal="left" vertical="center" indent="1"/>
    </xf>
    <xf numFmtId="0" fontId="0" fillId="7" borderId="48" xfId="0" applyFill="1" applyBorder="1" applyAlignment="1">
      <alignment horizontal="left" vertical="center" indent="1"/>
    </xf>
    <xf numFmtId="0" fontId="0" fillId="7" borderId="49" xfId="0" applyFill="1" applyBorder="1" applyAlignment="1">
      <alignment horizontal="left" vertical="center" indent="1"/>
    </xf>
    <xf numFmtId="3" fontId="37" fillId="8" borderId="47" xfId="6" applyNumberFormat="1" applyFont="1" applyFill="1" applyBorder="1" applyAlignment="1">
      <alignment horizontal="center"/>
    </xf>
    <xf numFmtId="0" fontId="1" fillId="0" borderId="48" xfId="6" applyFont="1" applyBorder="1" applyAlignment="1"/>
    <xf numFmtId="0" fontId="1" fillId="0" borderId="49" xfId="6" applyFont="1" applyBorder="1" applyAlignment="1"/>
    <xf numFmtId="0" fontId="41" fillId="7" borderId="48" xfId="6" applyFont="1" applyFill="1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1" fillId="0" borderId="0" xfId="6" applyFont="1" applyAlignment="1">
      <alignment horizontal="right"/>
    </xf>
    <xf numFmtId="0" fontId="49" fillId="7" borderId="9" xfId="6" applyFont="1" applyFill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42" fillId="0" borderId="0" xfId="6" applyFont="1" applyAlignment="1">
      <alignment horizontal="left" vertical="center" indent="1"/>
    </xf>
    <xf numFmtId="0" fontId="45" fillId="0" borderId="0" xfId="6" applyFont="1" applyAlignment="1">
      <alignment horizontal="left" vertical="center" indent="1"/>
    </xf>
    <xf numFmtId="0" fontId="55" fillId="7" borderId="9" xfId="6" applyFont="1" applyFill="1" applyBorder="1" applyAlignment="1">
      <alignment horizontal="left" vertical="center" indent="1"/>
    </xf>
    <xf numFmtId="0" fontId="55" fillId="0" borderId="9" xfId="0" applyFont="1" applyBorder="1" applyAlignment="1">
      <alignment horizontal="left" vertical="center" indent="1"/>
    </xf>
    <xf numFmtId="0" fontId="42" fillId="0" borderId="51" xfId="6" applyFont="1" applyFill="1" applyBorder="1" applyAlignment="1">
      <alignment horizontal="left" vertical="center" indent="1"/>
    </xf>
    <xf numFmtId="0" fontId="56" fillId="0" borderId="54" xfId="0" applyFont="1" applyFill="1" applyBorder="1" applyAlignment="1">
      <alignment horizontal="left" vertical="center" indent="1"/>
    </xf>
    <xf numFmtId="0" fontId="37" fillId="0" borderId="51" xfId="6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3" fontId="37" fillId="9" borderId="48" xfId="6" applyNumberFormat="1" applyFont="1" applyFill="1" applyBorder="1" applyAlignment="1">
      <alignment horizontal="center" vertical="center"/>
    </xf>
    <xf numFmtId="0" fontId="37" fillId="9" borderId="48" xfId="6" applyFont="1" applyFill="1" applyBorder="1" applyAlignment="1">
      <alignment vertical="center"/>
    </xf>
    <xf numFmtId="0" fontId="37" fillId="9" borderId="49" xfId="6" applyFont="1" applyFill="1" applyBorder="1" applyAlignment="1">
      <alignment vertical="center"/>
    </xf>
    <xf numFmtId="0" fontId="0" fillId="0" borderId="0" xfId="0" applyFill="1" applyBorder="1"/>
    <xf numFmtId="0" fontId="63" fillId="13" borderId="78" xfId="6" applyFont="1" applyFill="1" applyBorder="1" applyAlignment="1">
      <alignment horizontal="left" vertical="center" indent="1" shrinkToFit="1"/>
    </xf>
    <xf numFmtId="0" fontId="65" fillId="13" borderId="78" xfId="6" applyFont="1" applyFill="1" applyBorder="1" applyAlignment="1">
      <alignment horizontal="left" vertical="center" indent="1"/>
    </xf>
    <xf numFmtId="0" fontId="59" fillId="13" borderId="78" xfId="6" applyFont="1" applyFill="1" applyBorder="1" applyAlignment="1">
      <alignment horizontal="center" vertical="center"/>
    </xf>
    <xf numFmtId="3" fontId="62" fillId="13" borderId="78" xfId="6" applyNumberFormat="1" applyFont="1" applyFill="1" applyBorder="1" applyAlignment="1">
      <alignment horizontal="center" vertical="center"/>
    </xf>
    <xf numFmtId="0" fontId="49" fillId="7" borderId="9" xfId="6" applyFont="1" applyFill="1" applyBorder="1" applyAlignment="1">
      <alignment horizontal="left" vertical="center" indent="1"/>
    </xf>
    <xf numFmtId="0" fontId="34" fillId="0" borderId="9" xfId="0" applyFont="1" applyBorder="1" applyAlignment="1">
      <alignment horizontal="left" vertical="center" indent="1"/>
    </xf>
    <xf numFmtId="3" fontId="37" fillId="7" borderId="47" xfId="6" applyNumberFormat="1" applyFont="1" applyFill="1" applyBorder="1" applyAlignment="1">
      <alignment horizontal="center"/>
    </xf>
    <xf numFmtId="0" fontId="4" fillId="7" borderId="48" xfId="6" applyFont="1" applyFill="1" applyBorder="1" applyAlignment="1"/>
    <xf numFmtId="0" fontId="4" fillId="7" borderId="49" xfId="6" applyFont="1" applyFill="1" applyBorder="1" applyAlignment="1"/>
    <xf numFmtId="0" fontId="4" fillId="0" borderId="0" xfId="6" applyFont="1" applyFill="1" applyAlignment="1">
      <alignment horizontal="center"/>
    </xf>
    <xf numFmtId="0" fontId="73" fillId="0" borderId="9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4" fillId="0" borderId="48" xfId="6" applyFont="1" applyBorder="1" applyAlignment="1"/>
    <xf numFmtId="0" fontId="4" fillId="0" borderId="49" xfId="6" applyFont="1" applyBorder="1" applyAlignment="1"/>
    <xf numFmtId="0" fontId="76" fillId="0" borderId="0" xfId="6" applyFont="1" applyBorder="1" applyAlignment="1">
      <alignment horizontal="right"/>
    </xf>
    <xf numFmtId="0" fontId="49" fillId="16" borderId="9" xfId="6" applyFont="1" applyFill="1" applyBorder="1" applyAlignment="1">
      <alignment horizontal="left" vertical="center" indent="1"/>
    </xf>
    <xf numFmtId="3" fontId="37" fillId="16" borderId="56" xfId="6" applyNumberFormat="1" applyFont="1" applyFill="1" applyBorder="1" applyAlignment="1">
      <alignment horizontal="center"/>
    </xf>
    <xf numFmtId="0" fontId="54" fillId="0" borderId="0" xfId="6" applyFont="1" applyAlignment="1">
      <alignment horizontal="right" vertical="center"/>
    </xf>
    <xf numFmtId="0" fontId="45" fillId="0" borderId="0" xfId="6" applyFont="1" applyAlignment="1">
      <alignment horizontal="right" vertical="center"/>
    </xf>
    <xf numFmtId="0" fontId="38" fillId="7" borderId="9" xfId="6" applyFont="1" applyFill="1" applyBorder="1" applyAlignment="1">
      <alignment horizontal="left" vertical="center" indent="1" shrinkToFit="1"/>
    </xf>
    <xf numFmtId="0" fontId="51" fillId="0" borderId="9" xfId="0" applyFont="1" applyBorder="1" applyAlignment="1">
      <alignment horizontal="left" vertical="center" indent="1" shrinkToFit="1"/>
    </xf>
    <xf numFmtId="0" fontId="42" fillId="8" borderId="51" xfId="6" applyFont="1" applyFill="1" applyBorder="1" applyAlignment="1">
      <alignment horizontal="left" vertical="center" indent="1"/>
    </xf>
    <xf numFmtId="0" fontId="52" fillId="0" borderId="54" xfId="0" applyFont="1" applyBorder="1" applyAlignment="1">
      <alignment horizontal="left" vertical="center" indent="1"/>
    </xf>
    <xf numFmtId="0" fontId="45" fillId="8" borderId="51" xfId="6" applyFont="1" applyFill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3" fontId="37" fillId="8" borderId="47" xfId="6" applyNumberFormat="1" applyFont="1" applyFill="1" applyBorder="1" applyAlignment="1">
      <alignment horizontal="center" vertical="center"/>
    </xf>
    <xf numFmtId="0" fontId="45" fillId="0" borderId="48" xfId="6" applyFont="1" applyBorder="1" applyAlignment="1">
      <alignment vertical="center"/>
    </xf>
    <xf numFmtId="0" fontId="45" fillId="0" borderId="49" xfId="6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81" fillId="0" borderId="9" xfId="0" applyFont="1" applyBorder="1" applyAlignment="1">
      <alignment horizontal="left" vertical="center" indent="1"/>
    </xf>
    <xf numFmtId="0" fontId="82" fillId="0" borderId="54" xfId="0" applyFont="1" applyBorder="1" applyAlignment="1">
      <alignment horizontal="left" vertical="center" indent="1"/>
    </xf>
    <xf numFmtId="0" fontId="1" fillId="8" borderId="51" xfId="6" applyFont="1" applyFill="1" applyBorder="1" applyAlignment="1">
      <alignment horizontal="center" vertical="center"/>
    </xf>
    <xf numFmtId="0" fontId="82" fillId="0" borderId="54" xfId="0" applyFont="1" applyBorder="1" applyAlignment="1">
      <alignment horizontal="center" vertical="center"/>
    </xf>
    <xf numFmtId="0" fontId="1" fillId="0" borderId="48" xfId="6" applyFont="1" applyBorder="1" applyAlignment="1">
      <alignment vertical="center"/>
    </xf>
    <xf numFmtId="0" fontId="1" fillId="0" borderId="49" xfId="6" applyFont="1" applyBorder="1" applyAlignment="1">
      <alignment vertical="center"/>
    </xf>
    <xf numFmtId="0" fontId="41" fillId="7" borderId="9" xfId="6" applyFont="1" applyFill="1" applyBorder="1" applyAlignment="1">
      <alignment horizontal="left" vertical="center" indent="1"/>
    </xf>
    <xf numFmtId="0" fontId="0" fillId="7" borderId="9" xfId="0" applyFill="1" applyBorder="1" applyAlignment="1">
      <alignment horizontal="left" vertical="center" indent="1"/>
    </xf>
    <xf numFmtId="0" fontId="38" fillId="7" borderId="9" xfId="0" applyFont="1" applyFill="1" applyBorder="1" applyAlignment="1">
      <alignment horizontal="left" vertical="center" indent="1"/>
    </xf>
    <xf numFmtId="0" fontId="49" fillId="7" borderId="4" xfId="0" applyFont="1" applyFill="1" applyBorder="1" applyAlignment="1">
      <alignment horizontal="left" vertical="center" indent="1"/>
    </xf>
    <xf numFmtId="0" fontId="84" fillId="7" borderId="7" xfId="0" applyFont="1" applyFill="1" applyBorder="1" applyAlignment="1">
      <alignment horizontal="left" vertical="center" indent="1"/>
    </xf>
    <xf numFmtId="0" fontId="84" fillId="7" borderId="94" xfId="0" applyFont="1" applyFill="1" applyBorder="1" applyAlignment="1">
      <alignment horizontal="left" vertical="center" indent="1"/>
    </xf>
    <xf numFmtId="0" fontId="49" fillId="7" borderId="9" xfId="6" applyFont="1" applyFill="1" applyBorder="1" applyAlignment="1">
      <alignment horizontal="left" vertical="center" indent="1" shrinkToFit="1"/>
    </xf>
    <xf numFmtId="0" fontId="81" fillId="0" borderId="9" xfId="0" applyFont="1" applyBorder="1" applyAlignment="1">
      <alignment horizontal="left" vertical="center" indent="1" shrinkToFit="1"/>
    </xf>
    <xf numFmtId="0" fontId="0" fillId="0" borderId="9" xfId="0" applyBorder="1" applyAlignment="1">
      <alignment horizontal="left" vertical="center" indent="1" shrinkToFit="1"/>
    </xf>
    <xf numFmtId="0" fontId="56" fillId="0" borderId="54" xfId="0" applyFont="1" applyBorder="1" applyAlignment="1">
      <alignment horizontal="left" vertical="center" indent="1"/>
    </xf>
    <xf numFmtId="0" fontId="56" fillId="0" borderId="54" xfId="0" applyFont="1" applyBorder="1" applyAlignment="1">
      <alignment horizontal="center" vertical="center"/>
    </xf>
    <xf numFmtId="0" fontId="82" fillId="0" borderId="9" xfId="0" applyFont="1" applyBorder="1" applyAlignment="1">
      <alignment horizontal="left" vertical="center" indent="1"/>
    </xf>
    <xf numFmtId="0" fontId="45" fillId="0" borderId="54" xfId="0" applyFont="1" applyBorder="1" applyAlignment="1">
      <alignment horizontal="left" vertical="center" indent="1"/>
    </xf>
    <xf numFmtId="0" fontId="45" fillId="0" borderId="54" xfId="0" applyFont="1" applyBorder="1" applyAlignment="1">
      <alignment horizontal="center" vertical="center"/>
    </xf>
  </cellXfs>
  <cellStyles count="8">
    <cellStyle name="Excel Built-in Normal" xfId="7"/>
    <cellStyle name="Normální" xfId="0" builtinId="0"/>
    <cellStyle name="normální 2" xfId="1"/>
    <cellStyle name="normální 2 2" xfId="4"/>
    <cellStyle name="normální 3" xfId="2"/>
    <cellStyle name="Normální 4" xfId="3"/>
    <cellStyle name="Normální 5" xfId="6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4" workbookViewId="0">
      <selection activeCell="L15" sqref="L15"/>
    </sheetView>
  </sheetViews>
  <sheetFormatPr defaultRowHeight="12.45"/>
  <cols>
    <col min="2" max="2" width="30.84375" customWidth="1"/>
    <col min="3" max="3" width="22" customWidth="1"/>
    <col min="4" max="4" width="21.84375" customWidth="1"/>
    <col min="5" max="5" width="19.53515625" customWidth="1"/>
  </cols>
  <sheetData>
    <row r="1" spans="1:7" ht="12.9">
      <c r="A1" s="134"/>
      <c r="B1" s="134"/>
      <c r="C1" s="134"/>
      <c r="D1" s="134"/>
      <c r="E1" s="134"/>
      <c r="F1" s="134"/>
      <c r="G1" s="134"/>
    </row>
    <row r="2" spans="1:7" ht="16.5" customHeight="1">
      <c r="A2" s="135"/>
      <c r="B2" s="136"/>
      <c r="C2" s="134"/>
      <c r="D2" s="134"/>
      <c r="E2" s="134"/>
      <c r="F2" s="134"/>
      <c r="G2" s="134"/>
    </row>
    <row r="3" spans="1:7" ht="15">
      <c r="A3" s="135"/>
      <c r="B3" s="135" t="s">
        <v>352</v>
      </c>
      <c r="C3" s="134"/>
      <c r="D3" s="134"/>
      <c r="E3" s="134"/>
      <c r="F3" s="134"/>
      <c r="G3" s="134"/>
    </row>
    <row r="4" spans="1:7" ht="15">
      <c r="A4" s="135"/>
      <c r="B4" s="172"/>
      <c r="C4" s="134"/>
      <c r="D4" s="134"/>
      <c r="E4" s="134"/>
      <c r="F4" s="134"/>
      <c r="G4" s="134"/>
    </row>
    <row r="5" spans="1:7" ht="21.75" customHeight="1">
      <c r="A5" s="1500" t="s">
        <v>606</v>
      </c>
      <c r="B5" s="1501"/>
      <c r="C5" s="1502"/>
      <c r="D5" s="1502"/>
      <c r="E5" s="1502"/>
      <c r="F5" s="134"/>
      <c r="G5" s="134"/>
    </row>
    <row r="6" spans="1:7" ht="15.45">
      <c r="A6" s="137"/>
      <c r="B6" s="138"/>
      <c r="C6" s="138"/>
      <c r="D6" s="138"/>
      <c r="E6" s="138"/>
    </row>
    <row r="7" spans="1:7" ht="15" customHeight="1" thickBot="1">
      <c r="A7" s="139"/>
      <c r="C7" s="140"/>
      <c r="D7" s="140"/>
      <c r="E7" s="140" t="s">
        <v>353</v>
      </c>
    </row>
    <row r="8" spans="1:7" ht="14.15">
      <c r="B8" s="1503" t="s">
        <v>354</v>
      </c>
      <c r="C8" s="141" t="s">
        <v>355</v>
      </c>
      <c r="D8" s="141" t="s">
        <v>356</v>
      </c>
      <c r="E8" s="141" t="s">
        <v>0</v>
      </c>
      <c r="F8" s="142" t="s">
        <v>357</v>
      </c>
      <c r="G8" s="143"/>
    </row>
    <row r="9" spans="1:7" ht="14.6" thickBot="1">
      <c r="B9" s="1504"/>
      <c r="C9" s="144" t="s">
        <v>358</v>
      </c>
      <c r="D9" s="144" t="s">
        <v>358</v>
      </c>
      <c r="E9" s="144" t="s">
        <v>358</v>
      </c>
      <c r="F9" s="145" t="s">
        <v>359</v>
      </c>
      <c r="G9" s="143"/>
    </row>
    <row r="10" spans="1:7" s="170" customFormat="1" ht="16.100000000000001" customHeight="1" thickTop="1">
      <c r="B10" s="148" t="s">
        <v>360</v>
      </c>
      <c r="C10" s="149">
        <v>426317</v>
      </c>
      <c r="D10" s="149">
        <v>428611.4</v>
      </c>
      <c r="E10" s="149">
        <v>245520</v>
      </c>
      <c r="F10" s="150">
        <f>(E10/D10)*100</f>
        <v>57.282657437482996</v>
      </c>
      <c r="G10" s="171"/>
    </row>
    <row r="11" spans="1:7" s="170" customFormat="1" ht="16.100000000000001" customHeight="1">
      <c r="B11" s="151" t="s">
        <v>361</v>
      </c>
      <c r="C11" s="152">
        <v>63479</v>
      </c>
      <c r="D11" s="152">
        <v>63494.7</v>
      </c>
      <c r="E11" s="152">
        <v>41387.1</v>
      </c>
      <c r="F11" s="150">
        <f t="shared" ref="F11:F14" si="0">(E11/D11)*100</f>
        <v>65.181975818454134</v>
      </c>
      <c r="G11" s="171"/>
    </row>
    <row r="12" spans="1:7" s="170" customFormat="1" ht="16.100000000000001" customHeight="1">
      <c r="B12" s="151" t="s">
        <v>362</v>
      </c>
      <c r="C12" s="152">
        <v>25160</v>
      </c>
      <c r="D12" s="152">
        <v>25160</v>
      </c>
      <c r="E12" s="152">
        <v>10447.6</v>
      </c>
      <c r="F12" s="150">
        <f t="shared" si="0"/>
        <v>41.524642289348172</v>
      </c>
      <c r="G12" s="171"/>
    </row>
    <row r="13" spans="1:7" s="170" customFormat="1" ht="16.100000000000001" customHeight="1">
      <c r="B13" s="153" t="s">
        <v>363</v>
      </c>
      <c r="C13" s="152">
        <v>68437</v>
      </c>
      <c r="D13" s="152">
        <v>142688.4</v>
      </c>
      <c r="E13" s="152">
        <v>98266.4</v>
      </c>
      <c r="F13" s="150">
        <f t="shared" si="0"/>
        <v>68.86782667687072</v>
      </c>
      <c r="G13" s="171"/>
    </row>
    <row r="14" spans="1:7" s="170" customFormat="1" ht="16.100000000000001" customHeight="1" thickBot="1">
      <c r="B14" s="154" t="s">
        <v>364</v>
      </c>
      <c r="C14" s="155">
        <f>SUM(C10:C13)</f>
        <v>583393</v>
      </c>
      <c r="D14" s="155">
        <f>SUM(D10:D13)</f>
        <v>659954.5</v>
      </c>
      <c r="E14" s="155">
        <f>SUM(E10:E13)</f>
        <v>395621.1</v>
      </c>
      <c r="F14" s="150">
        <f t="shared" si="0"/>
        <v>59.946723599884535</v>
      </c>
      <c r="G14" s="171"/>
    </row>
    <row r="15" spans="1:7" s="170" customFormat="1" ht="16.100000000000001" customHeight="1" thickTop="1">
      <c r="B15" s="156"/>
      <c r="C15" s="157"/>
      <c r="D15" s="157"/>
      <c r="E15" s="157"/>
      <c r="F15" s="158"/>
      <c r="G15" s="171"/>
    </row>
    <row r="16" spans="1:7" s="170" customFormat="1" ht="16.100000000000001" customHeight="1">
      <c r="A16" s="171"/>
      <c r="B16" s="151" t="s">
        <v>365</v>
      </c>
      <c r="C16" s="152">
        <v>554530</v>
      </c>
      <c r="D16" s="152">
        <v>628551.6</v>
      </c>
      <c r="E16" s="152">
        <v>304123.7</v>
      </c>
      <c r="F16" s="159">
        <f>(E16/D16)*100</f>
        <v>48.384842230932193</v>
      </c>
      <c r="G16" s="171"/>
    </row>
    <row r="17" spans="1:7" s="170" customFormat="1" ht="16.100000000000001" customHeight="1">
      <c r="A17" s="171"/>
      <c r="B17" s="153" t="s">
        <v>366</v>
      </c>
      <c r="C17" s="152">
        <v>146497</v>
      </c>
      <c r="D17" s="152">
        <v>193577.8</v>
      </c>
      <c r="E17" s="152">
        <v>26981.3</v>
      </c>
      <c r="F17" s="159">
        <f t="shared" ref="F17:F18" si="1">(E17/D17)*100</f>
        <v>13.938220188472025</v>
      </c>
      <c r="G17" s="171"/>
    </row>
    <row r="18" spans="1:7" s="170" customFormat="1" ht="16.100000000000001" customHeight="1" thickBot="1">
      <c r="A18" s="171"/>
      <c r="B18" s="154" t="s">
        <v>367</v>
      </c>
      <c r="C18" s="155">
        <f>SUM(C16:C17)</f>
        <v>701027</v>
      </c>
      <c r="D18" s="155">
        <f>SUM(D16:D17)</f>
        <v>822129.39999999991</v>
      </c>
      <c r="E18" s="155">
        <f>SUM(E16:E17)</f>
        <v>331105</v>
      </c>
      <c r="F18" s="159">
        <f t="shared" si="1"/>
        <v>40.274073643394829</v>
      </c>
      <c r="G18" s="171"/>
    </row>
    <row r="19" spans="1:7" s="170" customFormat="1" ht="11.25" customHeight="1" thickTop="1">
      <c r="B19" s="160"/>
      <c r="C19" s="161"/>
      <c r="D19" s="161"/>
      <c r="E19" s="161"/>
      <c r="F19" s="158"/>
      <c r="G19" s="171"/>
    </row>
    <row r="20" spans="1:7" s="170" customFormat="1" ht="16.100000000000001" customHeight="1">
      <c r="B20" s="162" t="s">
        <v>368</v>
      </c>
      <c r="C20" s="163"/>
      <c r="D20" s="163"/>
      <c r="E20" s="163"/>
      <c r="F20" s="164"/>
      <c r="G20" s="171"/>
    </row>
    <row r="21" spans="1:7" s="170" customFormat="1" ht="16.100000000000001" customHeight="1">
      <c r="B21" s="162" t="s">
        <v>369</v>
      </c>
      <c r="C21" s="165">
        <v>0</v>
      </c>
      <c r="D21" s="165">
        <v>0</v>
      </c>
      <c r="E21" s="165">
        <v>64516.1</v>
      </c>
      <c r="F21" s="166"/>
    </row>
    <row r="22" spans="1:7" s="170" customFormat="1" ht="16.100000000000001" customHeight="1" thickBot="1">
      <c r="B22" s="167" t="s">
        <v>370</v>
      </c>
      <c r="C22" s="168">
        <v>117634</v>
      </c>
      <c r="D22" s="168">
        <v>162174.9</v>
      </c>
      <c r="E22" s="168">
        <v>0</v>
      </c>
      <c r="F22" s="169"/>
    </row>
    <row r="25" spans="1:7">
      <c r="B25" s="146" t="s">
        <v>371</v>
      </c>
    </row>
    <row r="26" spans="1:7">
      <c r="B26" s="146" t="s">
        <v>372</v>
      </c>
      <c r="C26" s="146"/>
      <c r="D26" s="146"/>
      <c r="E26" s="146"/>
    </row>
    <row r="27" spans="1:7" ht="15">
      <c r="B27" s="146"/>
      <c r="C27" s="147"/>
      <c r="D27" s="147"/>
      <c r="E27" s="147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"/>
  <sheetViews>
    <sheetView workbookViewId="0">
      <selection activeCell="B5" sqref="B5"/>
    </sheetView>
  </sheetViews>
  <sheetFormatPr defaultRowHeight="12.45"/>
  <cols>
    <col min="1" max="1" width="37.84375" style="777" customWidth="1"/>
    <col min="2" max="2" width="7.23046875" style="894" customWidth="1"/>
    <col min="3" max="4" width="11.53515625" style="776" customWidth="1"/>
    <col min="5" max="5" width="11.53515625" style="895" customWidth="1"/>
    <col min="6" max="6" width="11.4609375" style="895" customWidth="1"/>
    <col min="7" max="7" width="9.84375" style="895" customWidth="1"/>
    <col min="8" max="8" width="9.15234375" style="895" customWidth="1"/>
    <col min="9" max="9" width="9.3046875" style="895" customWidth="1"/>
    <col min="10" max="10" width="9.15234375" style="895" customWidth="1"/>
    <col min="11" max="11" width="12" style="776" customWidth="1"/>
    <col min="12" max="12" width="8.765625" style="776" customWidth="1"/>
    <col min="13" max="13" width="11.84375" style="776" customWidth="1"/>
    <col min="14" max="14" width="12.61328125" style="776" customWidth="1"/>
    <col min="15" max="15" width="11.84375" style="776" customWidth="1"/>
    <col min="16" max="16" width="12" style="776" customWidth="1"/>
    <col min="17" max="1024" width="8.765625" style="776" customWidth="1"/>
  </cols>
  <sheetData>
    <row r="1" spans="1:16" ht="24" customHeight="1">
      <c r="A1" s="1543"/>
      <c r="B1" s="1543"/>
      <c r="C1" s="1543"/>
      <c r="D1" s="1543"/>
      <c r="E1" s="1543"/>
      <c r="F1" s="1543"/>
      <c r="G1" s="1543"/>
      <c r="H1" s="1543"/>
      <c r="I1" s="1543"/>
      <c r="J1" s="1543"/>
      <c r="K1" s="1543"/>
      <c r="L1" s="1543"/>
      <c r="M1" s="1543"/>
      <c r="N1" s="1543"/>
      <c r="O1" s="1543"/>
      <c r="P1" s="775"/>
    </row>
    <row r="2" spans="1:16">
      <c r="B2" s="777"/>
      <c r="C2" s="777"/>
      <c r="D2" s="777"/>
      <c r="E2" s="778"/>
      <c r="F2" s="778"/>
      <c r="G2" s="778"/>
      <c r="H2" s="778"/>
      <c r="I2" s="778"/>
      <c r="J2" s="778"/>
      <c r="K2" s="777"/>
      <c r="L2" s="777"/>
      <c r="M2" s="777"/>
      <c r="N2" s="777"/>
      <c r="O2" s="779"/>
    </row>
    <row r="3" spans="1:16" ht="17.600000000000001">
      <c r="A3" s="780" t="s">
        <v>686</v>
      </c>
      <c r="B3" s="777"/>
      <c r="C3" s="777"/>
      <c r="D3" s="777"/>
      <c r="E3" s="778"/>
      <c r="F3" s="781"/>
      <c r="G3" s="781"/>
      <c r="H3" s="778"/>
      <c r="I3" s="778"/>
      <c r="J3" s="778"/>
      <c r="K3" s="777"/>
      <c r="L3" s="777"/>
      <c r="M3" s="777"/>
      <c r="N3" s="777"/>
      <c r="O3" s="777"/>
    </row>
    <row r="4" spans="1:16" ht="21.75" customHeight="1">
      <c r="A4" s="782"/>
      <c r="B4" s="777"/>
      <c r="C4" s="777"/>
      <c r="D4" s="777"/>
      <c r="E4" s="778"/>
      <c r="F4" s="781"/>
      <c r="G4" s="781"/>
      <c r="H4" s="778"/>
      <c r="I4" s="778"/>
      <c r="J4" s="778"/>
      <c r="K4" s="777"/>
      <c r="L4" s="777"/>
      <c r="M4" s="777"/>
      <c r="N4" s="777"/>
      <c r="O4" s="777"/>
    </row>
    <row r="5" spans="1:16">
      <c r="A5" s="783"/>
      <c r="B5" s="777"/>
      <c r="C5" s="777"/>
      <c r="D5" s="777"/>
      <c r="E5" s="778"/>
      <c r="F5" s="781"/>
      <c r="G5" s="781"/>
      <c r="H5" s="778"/>
      <c r="I5" s="778"/>
      <c r="J5" s="778"/>
      <c r="K5" s="777"/>
      <c r="L5" s="777"/>
      <c r="M5" s="777"/>
      <c r="N5" s="777"/>
      <c r="O5" s="777"/>
    </row>
    <row r="6" spans="1:16" ht="6" customHeight="1">
      <c r="B6" s="784"/>
      <c r="C6" s="784"/>
      <c r="D6" s="777"/>
      <c r="E6" s="778"/>
      <c r="F6" s="781"/>
      <c r="G6" s="781"/>
      <c r="H6" s="778"/>
      <c r="I6" s="778"/>
      <c r="J6" s="778"/>
      <c r="K6" s="777"/>
      <c r="L6" s="777"/>
      <c r="M6" s="777"/>
      <c r="N6" s="777"/>
      <c r="O6" s="777"/>
    </row>
    <row r="7" spans="1:16" ht="24.75" customHeight="1">
      <c r="A7" s="782" t="s">
        <v>687</v>
      </c>
      <c r="B7" s="785"/>
      <c r="C7" s="1544" t="s">
        <v>775</v>
      </c>
      <c r="D7" s="1544"/>
      <c r="E7" s="1544"/>
      <c r="F7" s="1544"/>
      <c r="G7" s="1544"/>
      <c r="H7" s="1544"/>
      <c r="I7" s="1544"/>
      <c r="J7" s="1544"/>
      <c r="K7" s="1544"/>
      <c r="L7" s="1544"/>
      <c r="M7" s="1544"/>
      <c r="N7" s="1544"/>
      <c r="O7" s="1544"/>
    </row>
    <row r="8" spans="1:16" ht="23.25" customHeight="1">
      <c r="A8" s="783" t="s">
        <v>689</v>
      </c>
      <c r="B8" s="777"/>
      <c r="C8" s="777"/>
      <c r="D8" s="777"/>
      <c r="E8" s="778"/>
      <c r="F8" s="781"/>
      <c r="G8" s="781"/>
      <c r="H8" s="778"/>
      <c r="I8" s="778"/>
      <c r="J8" s="778"/>
      <c r="K8" s="777"/>
      <c r="L8" s="777"/>
      <c r="M8" s="777"/>
      <c r="N8" s="777"/>
      <c r="O8" s="777"/>
    </row>
    <row r="9" spans="1:16">
      <c r="A9" s="1545" t="s">
        <v>697</v>
      </c>
      <c r="B9" s="1546" t="s">
        <v>771</v>
      </c>
      <c r="C9" s="786" t="s">
        <v>0</v>
      </c>
      <c r="D9" s="787" t="s">
        <v>690</v>
      </c>
      <c r="E9" s="788" t="s">
        <v>691</v>
      </c>
      <c r="F9" s="1547" t="s">
        <v>692</v>
      </c>
      <c r="G9" s="1547"/>
      <c r="H9" s="1547"/>
      <c r="I9" s="1547"/>
      <c r="J9" s="787" t="s">
        <v>693</v>
      </c>
      <c r="K9" s="788" t="s">
        <v>694</v>
      </c>
      <c r="M9" s="787" t="s">
        <v>696</v>
      </c>
      <c r="N9" s="787" t="s">
        <v>696</v>
      </c>
      <c r="O9" s="787" t="s">
        <v>696</v>
      </c>
    </row>
    <row r="10" spans="1:16">
      <c r="A10" s="1545"/>
      <c r="B10" s="1546"/>
      <c r="C10" s="789" t="s">
        <v>699</v>
      </c>
      <c r="D10" s="790">
        <v>2022</v>
      </c>
      <c r="E10" s="791">
        <v>2022</v>
      </c>
      <c r="F10" s="792" t="s">
        <v>700</v>
      </c>
      <c r="G10" s="793" t="s">
        <v>701</v>
      </c>
      <c r="H10" s="793" t="s">
        <v>702</v>
      </c>
      <c r="I10" s="794" t="s">
        <v>703</v>
      </c>
      <c r="J10" s="790" t="s">
        <v>704</v>
      </c>
      <c r="K10" s="791" t="s">
        <v>705</v>
      </c>
      <c r="M10" s="795" t="s">
        <v>706</v>
      </c>
      <c r="N10" s="790" t="s">
        <v>707</v>
      </c>
      <c r="O10" s="790" t="s">
        <v>708</v>
      </c>
    </row>
    <row r="11" spans="1:16">
      <c r="A11" s="796" t="s">
        <v>776</v>
      </c>
      <c r="B11" s="797"/>
      <c r="C11" s="798">
        <v>17</v>
      </c>
      <c r="D11" s="799">
        <v>19</v>
      </c>
      <c r="E11" s="800">
        <v>19</v>
      </c>
      <c r="F11" s="801">
        <v>19</v>
      </c>
      <c r="G11" s="802">
        <f t="shared" ref="G11:G17" si="0">M11</f>
        <v>18</v>
      </c>
      <c r="H11" s="803"/>
      <c r="I11" s="804"/>
      <c r="J11" s="805" t="s">
        <v>710</v>
      </c>
      <c r="K11" s="806" t="s">
        <v>710</v>
      </c>
      <c r="L11" s="807"/>
      <c r="M11" s="800">
        <v>18</v>
      </c>
      <c r="N11" s="798"/>
      <c r="O11" s="798"/>
    </row>
    <row r="12" spans="1:16">
      <c r="A12" s="808" t="s">
        <v>777</v>
      </c>
      <c r="B12" s="809"/>
      <c r="C12" s="810">
        <v>14.87</v>
      </c>
      <c r="D12" s="811">
        <v>16.98</v>
      </c>
      <c r="E12" s="800">
        <v>16.98</v>
      </c>
      <c r="F12" s="812">
        <v>17.122</v>
      </c>
      <c r="G12" s="813">
        <f t="shared" si="0"/>
        <v>16.940000000000001</v>
      </c>
      <c r="H12" s="803"/>
      <c r="I12" s="814"/>
      <c r="J12" s="815"/>
      <c r="K12" s="816" t="s">
        <v>710</v>
      </c>
      <c r="L12" s="807"/>
      <c r="M12" s="817">
        <v>16.940000000000001</v>
      </c>
      <c r="N12" s="810"/>
      <c r="O12" s="810"/>
    </row>
    <row r="13" spans="1:16">
      <c r="A13" s="818" t="s">
        <v>762</v>
      </c>
      <c r="B13" s="819" t="s">
        <v>713</v>
      </c>
      <c r="C13" s="820">
        <v>4129</v>
      </c>
      <c r="D13" s="821" t="s">
        <v>710</v>
      </c>
      <c r="E13" s="822" t="s">
        <v>710</v>
      </c>
      <c r="F13" s="822">
        <v>4200</v>
      </c>
      <c r="G13" s="823">
        <f t="shared" si="0"/>
        <v>4423</v>
      </c>
      <c r="H13" s="824"/>
      <c r="I13" s="823"/>
      <c r="J13" s="816" t="s">
        <v>710</v>
      </c>
      <c r="K13" s="816" t="s">
        <v>710</v>
      </c>
      <c r="L13" s="807"/>
      <c r="M13" s="825">
        <v>4423</v>
      </c>
      <c r="N13" s="820"/>
      <c r="O13" s="820"/>
    </row>
    <row r="14" spans="1:16">
      <c r="A14" s="808" t="s">
        <v>763</v>
      </c>
      <c r="B14" s="819" t="s">
        <v>715</v>
      </c>
      <c r="C14" s="820">
        <v>3861</v>
      </c>
      <c r="D14" s="826" t="s">
        <v>710</v>
      </c>
      <c r="E14" s="827" t="s">
        <v>710</v>
      </c>
      <c r="F14" s="822">
        <v>3872</v>
      </c>
      <c r="G14" s="823">
        <f t="shared" si="0"/>
        <v>4037</v>
      </c>
      <c r="H14" s="824"/>
      <c r="I14" s="823"/>
      <c r="J14" s="816" t="s">
        <v>710</v>
      </c>
      <c r="K14" s="816" t="s">
        <v>710</v>
      </c>
      <c r="L14" s="807"/>
      <c r="M14" s="825">
        <v>4037</v>
      </c>
      <c r="N14" s="820"/>
      <c r="O14" s="820"/>
    </row>
    <row r="15" spans="1:16">
      <c r="A15" s="808" t="s">
        <v>716</v>
      </c>
      <c r="B15" s="819" t="s">
        <v>717</v>
      </c>
      <c r="C15" s="820">
        <v>15</v>
      </c>
      <c r="D15" s="826" t="s">
        <v>710</v>
      </c>
      <c r="E15" s="827" t="s">
        <v>710</v>
      </c>
      <c r="F15" s="822"/>
      <c r="G15" s="823">
        <f t="shared" si="0"/>
        <v>0</v>
      </c>
      <c r="H15" s="824"/>
      <c r="I15" s="823"/>
      <c r="J15" s="816" t="s">
        <v>710</v>
      </c>
      <c r="K15" s="816" t="s">
        <v>710</v>
      </c>
      <c r="L15" s="807"/>
      <c r="M15" s="825"/>
      <c r="N15" s="820"/>
      <c r="O15" s="820"/>
    </row>
    <row r="16" spans="1:16">
      <c r="A16" s="808" t="s">
        <v>718</v>
      </c>
      <c r="B16" s="819" t="s">
        <v>710</v>
      </c>
      <c r="C16" s="820">
        <v>189</v>
      </c>
      <c r="D16" s="826" t="s">
        <v>710</v>
      </c>
      <c r="E16" s="827" t="s">
        <v>710</v>
      </c>
      <c r="F16" s="822">
        <v>1496</v>
      </c>
      <c r="G16" s="823">
        <f t="shared" si="0"/>
        <v>1035</v>
      </c>
      <c r="H16" s="824"/>
      <c r="I16" s="823"/>
      <c r="J16" s="816" t="s">
        <v>710</v>
      </c>
      <c r="K16" s="816" t="s">
        <v>710</v>
      </c>
      <c r="L16" s="807"/>
      <c r="M16" s="825">
        <v>1035</v>
      </c>
      <c r="N16" s="820"/>
      <c r="O16" s="820"/>
    </row>
    <row r="17" spans="1:15">
      <c r="A17" s="828" t="s">
        <v>719</v>
      </c>
      <c r="B17" s="829" t="s">
        <v>720</v>
      </c>
      <c r="C17" s="830">
        <v>1753</v>
      </c>
      <c r="D17" s="831" t="s">
        <v>710</v>
      </c>
      <c r="E17" s="832" t="s">
        <v>710</v>
      </c>
      <c r="F17" s="822">
        <v>1985</v>
      </c>
      <c r="G17" s="823">
        <f t="shared" si="0"/>
        <v>1812</v>
      </c>
      <c r="H17" s="824"/>
      <c r="I17" s="823"/>
      <c r="J17" s="806" t="s">
        <v>710</v>
      </c>
      <c r="K17" s="806" t="s">
        <v>710</v>
      </c>
      <c r="L17" s="807"/>
      <c r="M17" s="825">
        <v>1812</v>
      </c>
      <c r="N17" s="830"/>
      <c r="O17" s="830"/>
    </row>
    <row r="18" spans="1:15">
      <c r="A18" s="833" t="s">
        <v>721</v>
      </c>
      <c r="B18" s="834"/>
      <c r="C18" s="835">
        <f>C13-C14+C15+C16+C17</f>
        <v>2225</v>
      </c>
      <c r="D18" s="836" t="s">
        <v>710</v>
      </c>
      <c r="E18" s="837" t="s">
        <v>710</v>
      </c>
      <c r="F18" s="837">
        <f>F13-F14+F15+F16+F17</f>
        <v>3809</v>
      </c>
      <c r="G18" s="835">
        <f>G13-G14+G15+G16+G17</f>
        <v>3233</v>
      </c>
      <c r="H18" s="838">
        <f>H13-H14+H15+H16+H17</f>
        <v>0</v>
      </c>
      <c r="I18" s="835">
        <f>I13-I14+I15+I16+I17</f>
        <v>0</v>
      </c>
      <c r="J18" s="816" t="s">
        <v>710</v>
      </c>
      <c r="K18" s="816" t="s">
        <v>710</v>
      </c>
      <c r="L18" s="807"/>
      <c r="M18" s="835">
        <f>M13-M14+M15+M16+M17</f>
        <v>3233</v>
      </c>
      <c r="N18" s="835">
        <f>N13-N14+N15+N16+N17</f>
        <v>0</v>
      </c>
      <c r="O18" s="835">
        <f>O13-O14+O15+O16+O17</f>
        <v>0</v>
      </c>
    </row>
    <row r="19" spans="1:15">
      <c r="A19" s="828" t="s">
        <v>722</v>
      </c>
      <c r="B19" s="839">
        <v>401</v>
      </c>
      <c r="C19" s="830">
        <v>268</v>
      </c>
      <c r="D19" s="821" t="s">
        <v>710</v>
      </c>
      <c r="E19" s="822" t="s">
        <v>710</v>
      </c>
      <c r="F19" s="840">
        <v>328</v>
      </c>
      <c r="G19" s="823">
        <f>M19</f>
        <v>386</v>
      </c>
      <c r="H19" s="824"/>
      <c r="I19" s="823"/>
      <c r="J19" s="806" t="s">
        <v>710</v>
      </c>
      <c r="K19" s="806" t="s">
        <v>710</v>
      </c>
      <c r="L19" s="807"/>
      <c r="M19" s="841">
        <v>386</v>
      </c>
      <c r="N19" s="830"/>
      <c r="O19" s="830"/>
    </row>
    <row r="20" spans="1:15">
      <c r="A20" s="808" t="s">
        <v>723</v>
      </c>
      <c r="B20" s="819" t="s">
        <v>724</v>
      </c>
      <c r="C20" s="820">
        <v>636</v>
      </c>
      <c r="D20" s="826" t="s">
        <v>710</v>
      </c>
      <c r="E20" s="827" t="s">
        <v>710</v>
      </c>
      <c r="F20" s="827">
        <v>574</v>
      </c>
      <c r="G20" s="823">
        <f>M20</f>
        <v>715</v>
      </c>
      <c r="H20" s="824"/>
      <c r="I20" s="823"/>
      <c r="J20" s="816" t="s">
        <v>710</v>
      </c>
      <c r="K20" s="816" t="s">
        <v>710</v>
      </c>
      <c r="L20" s="807"/>
      <c r="M20" s="842">
        <v>715</v>
      </c>
      <c r="N20" s="820"/>
      <c r="O20" s="820"/>
    </row>
    <row r="21" spans="1:15">
      <c r="A21" s="808" t="s">
        <v>725</v>
      </c>
      <c r="B21" s="819" t="s">
        <v>710</v>
      </c>
      <c r="C21" s="820"/>
      <c r="D21" s="826" t="s">
        <v>710</v>
      </c>
      <c r="E21" s="827" t="s">
        <v>710</v>
      </c>
      <c r="F21" s="827"/>
      <c r="G21" s="823">
        <f>M21</f>
        <v>0</v>
      </c>
      <c r="H21" s="824"/>
      <c r="I21" s="823"/>
      <c r="J21" s="816" t="s">
        <v>710</v>
      </c>
      <c r="K21" s="816" t="s">
        <v>710</v>
      </c>
      <c r="L21" s="807"/>
      <c r="M21" s="825"/>
      <c r="N21" s="820"/>
      <c r="O21" s="820"/>
    </row>
    <row r="22" spans="1:15">
      <c r="A22" s="808" t="s">
        <v>726</v>
      </c>
      <c r="B22" s="819" t="s">
        <v>710</v>
      </c>
      <c r="C22" s="820">
        <v>1111</v>
      </c>
      <c r="D22" s="826" t="s">
        <v>710</v>
      </c>
      <c r="E22" s="827" t="s">
        <v>710</v>
      </c>
      <c r="F22" s="827">
        <v>2678</v>
      </c>
      <c r="G22" s="823">
        <f>M22</f>
        <v>2162</v>
      </c>
      <c r="H22" s="824"/>
      <c r="I22" s="823"/>
      <c r="J22" s="816" t="s">
        <v>710</v>
      </c>
      <c r="K22" s="816" t="s">
        <v>710</v>
      </c>
      <c r="L22" s="807"/>
      <c r="M22" s="825">
        <v>2162</v>
      </c>
      <c r="N22" s="820"/>
      <c r="O22" s="820"/>
    </row>
    <row r="23" spans="1:15">
      <c r="A23" s="808" t="s">
        <v>727</v>
      </c>
      <c r="B23" s="819" t="s">
        <v>710</v>
      </c>
      <c r="C23" s="843"/>
      <c r="D23" s="831" t="s">
        <v>710</v>
      </c>
      <c r="E23" s="832" t="s">
        <v>710</v>
      </c>
      <c r="F23" s="832"/>
      <c r="G23" s="823">
        <f>M23</f>
        <v>0</v>
      </c>
      <c r="H23" s="824"/>
      <c r="I23" s="823"/>
      <c r="J23" s="844" t="s">
        <v>710</v>
      </c>
      <c r="K23" s="844" t="s">
        <v>710</v>
      </c>
      <c r="L23" s="807"/>
      <c r="M23" s="845"/>
      <c r="N23" s="843"/>
      <c r="O23" s="843"/>
    </row>
    <row r="24" spans="1:15" ht="14.15">
      <c r="A24" s="808" t="s">
        <v>728</v>
      </c>
      <c r="B24" s="819" t="s">
        <v>710</v>
      </c>
      <c r="C24" s="835">
        <v>10332</v>
      </c>
      <c r="D24" s="846">
        <v>10018</v>
      </c>
      <c r="E24" s="847">
        <v>9427</v>
      </c>
      <c r="F24" s="848">
        <v>2357</v>
      </c>
      <c r="G24" s="849">
        <f t="shared" ref="G24:G36" si="1">M24-F24</f>
        <v>2700</v>
      </c>
      <c r="H24" s="823"/>
      <c r="I24" s="823"/>
      <c r="J24" s="835">
        <f t="shared" ref="J24:J43" si="2">SUM(F24:I24)</f>
        <v>5057</v>
      </c>
      <c r="K24" s="850">
        <f t="shared" ref="K24:K43" si="3">(J24/E24)*100</f>
        <v>53.643789116367877</v>
      </c>
      <c r="L24" s="807"/>
      <c r="M24" s="825">
        <v>5057</v>
      </c>
      <c r="N24" s="851"/>
      <c r="O24" s="852"/>
    </row>
    <row r="25" spans="1:15" ht="14.15">
      <c r="A25" s="808" t="s">
        <v>729</v>
      </c>
      <c r="B25" s="819" t="s">
        <v>710</v>
      </c>
      <c r="C25" s="835"/>
      <c r="D25" s="846"/>
      <c r="E25" s="847"/>
      <c r="F25" s="848"/>
      <c r="G25" s="853">
        <f t="shared" si="1"/>
        <v>0</v>
      </c>
      <c r="H25" s="854"/>
      <c r="I25" s="854"/>
      <c r="J25" s="835">
        <f t="shared" si="2"/>
        <v>0</v>
      </c>
      <c r="K25" s="850" t="e">
        <f t="shared" si="3"/>
        <v>#DIV/0!</v>
      </c>
      <c r="L25" s="807"/>
      <c r="M25" s="825"/>
      <c r="N25" s="851"/>
      <c r="O25" s="852"/>
    </row>
    <row r="26" spans="1:15" ht="14.15">
      <c r="A26" s="808" t="s">
        <v>730</v>
      </c>
      <c r="B26" s="819">
        <v>672</v>
      </c>
      <c r="C26" s="835">
        <v>1800</v>
      </c>
      <c r="D26" s="846">
        <v>1800</v>
      </c>
      <c r="E26" s="847">
        <v>1800</v>
      </c>
      <c r="F26" s="855">
        <v>450</v>
      </c>
      <c r="G26" s="853">
        <f t="shared" si="1"/>
        <v>450</v>
      </c>
      <c r="H26" s="854"/>
      <c r="I26" s="854"/>
      <c r="J26" s="835">
        <f t="shared" si="2"/>
        <v>900</v>
      </c>
      <c r="K26" s="850">
        <f t="shared" si="3"/>
        <v>50</v>
      </c>
      <c r="L26" s="807"/>
      <c r="M26" s="825">
        <v>900</v>
      </c>
      <c r="N26" s="851"/>
      <c r="O26" s="852"/>
    </row>
    <row r="27" spans="1:15" ht="14.15">
      <c r="A27" s="818" t="s">
        <v>731</v>
      </c>
      <c r="B27" s="829">
        <v>501</v>
      </c>
      <c r="C27" s="856">
        <v>386</v>
      </c>
      <c r="D27" s="857">
        <v>550</v>
      </c>
      <c r="E27" s="858">
        <v>352</v>
      </c>
      <c r="F27" s="859">
        <v>88</v>
      </c>
      <c r="G27" s="854">
        <f t="shared" si="1"/>
        <v>155</v>
      </c>
      <c r="H27" s="854"/>
      <c r="I27" s="854"/>
      <c r="J27" s="860">
        <f t="shared" si="2"/>
        <v>243</v>
      </c>
      <c r="K27" s="861">
        <f t="shared" si="3"/>
        <v>69.034090909090907</v>
      </c>
      <c r="L27" s="807"/>
      <c r="M27" s="841">
        <v>243</v>
      </c>
      <c r="N27" s="862"/>
      <c r="O27" s="863"/>
    </row>
    <row r="28" spans="1:15" ht="14.15">
      <c r="A28" s="808" t="s">
        <v>732</v>
      </c>
      <c r="B28" s="819">
        <v>502</v>
      </c>
      <c r="C28" s="864">
        <v>313</v>
      </c>
      <c r="D28" s="865">
        <v>400</v>
      </c>
      <c r="E28" s="866">
        <v>616</v>
      </c>
      <c r="F28" s="867">
        <v>181</v>
      </c>
      <c r="G28" s="854">
        <f t="shared" si="1"/>
        <v>71</v>
      </c>
      <c r="H28" s="854"/>
      <c r="I28" s="854"/>
      <c r="J28" s="835">
        <f t="shared" si="2"/>
        <v>252</v>
      </c>
      <c r="K28" s="850">
        <f t="shared" si="3"/>
        <v>40.909090909090914</v>
      </c>
      <c r="L28" s="807"/>
      <c r="M28" s="825">
        <v>252</v>
      </c>
      <c r="N28" s="851"/>
      <c r="O28" s="852"/>
    </row>
    <row r="29" spans="1:15" ht="14.15">
      <c r="A29" s="808" t="s">
        <v>733</v>
      </c>
      <c r="B29" s="819">
        <v>504</v>
      </c>
      <c r="C29" s="864"/>
      <c r="D29" s="865"/>
      <c r="E29" s="866"/>
      <c r="F29" s="867"/>
      <c r="G29" s="854">
        <f t="shared" si="1"/>
        <v>0</v>
      </c>
      <c r="H29" s="854"/>
      <c r="I29" s="854"/>
      <c r="J29" s="835">
        <f t="shared" si="2"/>
        <v>0</v>
      </c>
      <c r="K29" s="850" t="e">
        <f t="shared" si="3"/>
        <v>#DIV/0!</v>
      </c>
      <c r="L29" s="807"/>
      <c r="M29" s="825"/>
      <c r="N29" s="851"/>
      <c r="O29" s="852"/>
    </row>
    <row r="30" spans="1:15" ht="14.15">
      <c r="A30" s="808" t="s">
        <v>734</v>
      </c>
      <c r="B30" s="819">
        <v>511</v>
      </c>
      <c r="C30" s="864">
        <v>184</v>
      </c>
      <c r="D30" s="865">
        <v>250</v>
      </c>
      <c r="E30" s="866">
        <v>278</v>
      </c>
      <c r="F30" s="867">
        <v>42</v>
      </c>
      <c r="G30" s="854">
        <f t="shared" si="1"/>
        <v>39</v>
      </c>
      <c r="H30" s="854"/>
      <c r="I30" s="854"/>
      <c r="J30" s="835">
        <f t="shared" si="2"/>
        <v>81</v>
      </c>
      <c r="K30" s="850">
        <f t="shared" si="3"/>
        <v>29.136690647482016</v>
      </c>
      <c r="L30" s="807"/>
      <c r="M30" s="825">
        <v>81</v>
      </c>
      <c r="N30" s="851"/>
      <c r="O30" s="852"/>
    </row>
    <row r="31" spans="1:15" ht="14.15">
      <c r="A31" s="808" t="s">
        <v>735</v>
      </c>
      <c r="B31" s="819">
        <v>518</v>
      </c>
      <c r="C31" s="864">
        <v>508</v>
      </c>
      <c r="D31" s="865">
        <v>700</v>
      </c>
      <c r="E31" s="866">
        <v>460</v>
      </c>
      <c r="F31" s="867">
        <v>115</v>
      </c>
      <c r="G31" s="854">
        <f t="shared" si="1"/>
        <v>262</v>
      </c>
      <c r="H31" s="854"/>
      <c r="I31" s="854"/>
      <c r="J31" s="835">
        <f t="shared" si="2"/>
        <v>377</v>
      </c>
      <c r="K31" s="850">
        <f t="shared" si="3"/>
        <v>81.956521739130437</v>
      </c>
      <c r="L31" s="807"/>
      <c r="M31" s="825">
        <v>377</v>
      </c>
      <c r="N31" s="851"/>
      <c r="O31" s="852"/>
    </row>
    <row r="32" spans="1:15" ht="14.15">
      <c r="A32" s="808" t="s">
        <v>778</v>
      </c>
      <c r="B32" s="819">
        <v>521</v>
      </c>
      <c r="C32" s="864">
        <v>6498</v>
      </c>
      <c r="D32" s="865">
        <v>5995</v>
      </c>
      <c r="E32" s="866">
        <v>5884</v>
      </c>
      <c r="F32" s="867">
        <v>1471</v>
      </c>
      <c r="G32" s="854">
        <f t="shared" si="1"/>
        <v>1708</v>
      </c>
      <c r="H32" s="854"/>
      <c r="I32" s="854"/>
      <c r="J32" s="835">
        <f t="shared" si="2"/>
        <v>3179</v>
      </c>
      <c r="K32" s="850">
        <f t="shared" si="3"/>
        <v>54.027872195785179</v>
      </c>
      <c r="L32" s="807"/>
      <c r="M32" s="825">
        <v>3179</v>
      </c>
      <c r="N32" s="851"/>
      <c r="O32" s="852"/>
    </row>
    <row r="33" spans="1:15" ht="14.15">
      <c r="A33" s="808" t="s">
        <v>737</v>
      </c>
      <c r="B33" s="819" t="s">
        <v>738</v>
      </c>
      <c r="C33" s="864">
        <v>2323</v>
      </c>
      <c r="D33" s="865">
        <v>2211</v>
      </c>
      <c r="E33" s="866">
        <v>2124</v>
      </c>
      <c r="F33" s="867">
        <v>531</v>
      </c>
      <c r="G33" s="854">
        <f t="shared" si="1"/>
        <v>634</v>
      </c>
      <c r="H33" s="854"/>
      <c r="I33" s="854"/>
      <c r="J33" s="835">
        <f t="shared" si="2"/>
        <v>1165</v>
      </c>
      <c r="K33" s="850">
        <f t="shared" si="3"/>
        <v>54.849340866290021</v>
      </c>
      <c r="L33" s="807"/>
      <c r="M33" s="825">
        <v>1165</v>
      </c>
      <c r="N33" s="851"/>
      <c r="O33" s="852"/>
    </row>
    <row r="34" spans="1:15" ht="14.15">
      <c r="A34" s="808" t="s">
        <v>739</v>
      </c>
      <c r="B34" s="819">
        <v>557</v>
      </c>
      <c r="C34" s="864"/>
      <c r="D34" s="865"/>
      <c r="E34" s="866"/>
      <c r="F34" s="867"/>
      <c r="G34" s="854">
        <f t="shared" si="1"/>
        <v>0</v>
      </c>
      <c r="H34" s="854"/>
      <c r="I34" s="854"/>
      <c r="J34" s="835">
        <f t="shared" si="2"/>
        <v>0</v>
      </c>
      <c r="K34" s="850" t="e">
        <f t="shared" si="3"/>
        <v>#DIV/0!</v>
      </c>
      <c r="L34" s="807"/>
      <c r="M34" s="825"/>
      <c r="N34" s="851"/>
      <c r="O34" s="852"/>
    </row>
    <row r="35" spans="1:15" ht="14.15">
      <c r="A35" s="808" t="s">
        <v>740</v>
      </c>
      <c r="B35" s="819">
        <v>551</v>
      </c>
      <c r="C35" s="864">
        <v>24</v>
      </c>
      <c r="D35" s="865">
        <v>26</v>
      </c>
      <c r="E35" s="866">
        <v>44</v>
      </c>
      <c r="F35" s="867">
        <v>11</v>
      </c>
      <c r="G35" s="854">
        <f t="shared" si="1"/>
        <v>13</v>
      </c>
      <c r="H35" s="854"/>
      <c r="I35" s="854"/>
      <c r="J35" s="835">
        <f t="shared" si="2"/>
        <v>24</v>
      </c>
      <c r="K35" s="850">
        <f t="shared" si="3"/>
        <v>54.54545454545454</v>
      </c>
      <c r="L35" s="807"/>
      <c r="M35" s="825">
        <v>24</v>
      </c>
      <c r="N35" s="851"/>
      <c r="O35" s="852"/>
    </row>
    <row r="36" spans="1:15" ht="14.15">
      <c r="A36" s="818" t="s">
        <v>741</v>
      </c>
      <c r="B36" s="839" t="s">
        <v>742</v>
      </c>
      <c r="C36" s="868">
        <v>271</v>
      </c>
      <c r="D36" s="869">
        <v>276</v>
      </c>
      <c r="E36" s="870">
        <v>264</v>
      </c>
      <c r="F36" s="871">
        <v>66</v>
      </c>
      <c r="G36" s="854">
        <f t="shared" si="1"/>
        <v>66</v>
      </c>
      <c r="H36" s="854"/>
      <c r="I36" s="854"/>
      <c r="J36" s="835">
        <f t="shared" si="2"/>
        <v>132</v>
      </c>
      <c r="K36" s="850">
        <f t="shared" si="3"/>
        <v>50</v>
      </c>
      <c r="L36" s="807"/>
      <c r="M36" s="845">
        <v>132</v>
      </c>
      <c r="N36" s="872"/>
      <c r="O36" s="873"/>
    </row>
    <row r="37" spans="1:15" ht="14.15">
      <c r="A37" s="874" t="s">
        <v>779</v>
      </c>
      <c r="B37" s="875"/>
      <c r="C37" s="835">
        <f t="shared" ref="C37:I37" si="4">SUM(C27:C36)</f>
        <v>10507</v>
      </c>
      <c r="D37" s="876">
        <f t="shared" si="4"/>
        <v>10408</v>
      </c>
      <c r="E37" s="877">
        <f t="shared" si="4"/>
        <v>10022</v>
      </c>
      <c r="F37" s="877">
        <f t="shared" si="4"/>
        <v>2505</v>
      </c>
      <c r="G37" s="877">
        <f t="shared" si="4"/>
        <v>2948</v>
      </c>
      <c r="H37" s="878">
        <f t="shared" si="4"/>
        <v>0</v>
      </c>
      <c r="I37" s="878">
        <f t="shared" si="4"/>
        <v>0</v>
      </c>
      <c r="J37" s="835">
        <f t="shared" si="2"/>
        <v>5453</v>
      </c>
      <c r="K37" s="850">
        <f t="shared" si="3"/>
        <v>54.410297345839155</v>
      </c>
      <c r="L37" s="807"/>
      <c r="M37" s="879">
        <f>SUM(M27:M36)</f>
        <v>5453</v>
      </c>
      <c r="N37" s="879">
        <f>SUM(N27:N36)</f>
        <v>0</v>
      </c>
      <c r="O37" s="879">
        <f>SUM(O27:O36)</f>
        <v>0</v>
      </c>
    </row>
    <row r="38" spans="1:15" ht="14.15">
      <c r="A38" s="880" t="s">
        <v>744</v>
      </c>
      <c r="B38" s="829">
        <v>601</v>
      </c>
      <c r="C38" s="856"/>
      <c r="D38" s="857"/>
      <c r="E38" s="858">
        <v>0</v>
      </c>
      <c r="F38" s="867">
        <v>0</v>
      </c>
      <c r="G38" s="854">
        <f>M38-F38</f>
        <v>0</v>
      </c>
      <c r="H38" s="823"/>
      <c r="I38" s="854"/>
      <c r="J38" s="835">
        <f t="shared" si="2"/>
        <v>0</v>
      </c>
      <c r="K38" s="850" t="e">
        <f t="shared" si="3"/>
        <v>#DIV/0!</v>
      </c>
      <c r="L38" s="807"/>
      <c r="M38" s="841"/>
      <c r="N38" s="862"/>
      <c r="O38" s="863"/>
    </row>
    <row r="39" spans="1:15" ht="14.15">
      <c r="A39" s="881" t="s">
        <v>745</v>
      </c>
      <c r="B39" s="819">
        <v>602</v>
      </c>
      <c r="C39" s="864">
        <v>325</v>
      </c>
      <c r="D39" s="865">
        <v>330</v>
      </c>
      <c r="E39" s="866">
        <v>424</v>
      </c>
      <c r="F39" s="867">
        <v>106</v>
      </c>
      <c r="G39" s="854">
        <f>M39-F39</f>
        <v>106</v>
      </c>
      <c r="H39" s="854"/>
      <c r="I39" s="854"/>
      <c r="J39" s="835">
        <f t="shared" si="2"/>
        <v>212</v>
      </c>
      <c r="K39" s="850">
        <f t="shared" si="3"/>
        <v>50</v>
      </c>
      <c r="L39" s="807"/>
      <c r="M39" s="825">
        <v>212</v>
      </c>
      <c r="N39" s="851"/>
      <c r="O39" s="852"/>
    </row>
    <row r="40" spans="1:15" ht="14.15">
      <c r="A40" s="881" t="s">
        <v>746</v>
      </c>
      <c r="B40" s="819">
        <v>604</v>
      </c>
      <c r="C40" s="864"/>
      <c r="D40" s="865"/>
      <c r="E40" s="866"/>
      <c r="F40" s="867"/>
      <c r="G40" s="854">
        <f>M40-F40</f>
        <v>0</v>
      </c>
      <c r="H40" s="854"/>
      <c r="I40" s="854"/>
      <c r="J40" s="835">
        <f t="shared" si="2"/>
        <v>0</v>
      </c>
      <c r="K40" s="850" t="e">
        <f t="shared" si="3"/>
        <v>#DIV/0!</v>
      </c>
      <c r="L40" s="807"/>
      <c r="M40" s="825"/>
      <c r="N40" s="851"/>
      <c r="O40" s="852"/>
    </row>
    <row r="41" spans="1:15" ht="14.15">
      <c r="A41" s="881" t="s">
        <v>747</v>
      </c>
      <c r="B41" s="819" t="s">
        <v>748</v>
      </c>
      <c r="C41" s="864">
        <v>10332</v>
      </c>
      <c r="D41" s="865">
        <v>10018</v>
      </c>
      <c r="E41" s="866">
        <v>9428</v>
      </c>
      <c r="F41" s="867">
        <v>2357</v>
      </c>
      <c r="G41" s="854">
        <f>M41-F41</f>
        <v>2700</v>
      </c>
      <c r="H41" s="854"/>
      <c r="I41" s="854"/>
      <c r="J41" s="835">
        <f t="shared" si="2"/>
        <v>5057</v>
      </c>
      <c r="K41" s="850">
        <f t="shared" si="3"/>
        <v>53.638099278744164</v>
      </c>
      <c r="L41" s="807"/>
      <c r="M41" s="825">
        <v>5057</v>
      </c>
      <c r="N41" s="851"/>
      <c r="O41" s="852"/>
    </row>
    <row r="42" spans="1:15" ht="14.15">
      <c r="A42" s="882" t="s">
        <v>749</v>
      </c>
      <c r="B42" s="839" t="s">
        <v>750</v>
      </c>
      <c r="C42" s="868">
        <v>60</v>
      </c>
      <c r="D42" s="869">
        <v>60</v>
      </c>
      <c r="E42" s="870">
        <v>170</v>
      </c>
      <c r="F42" s="871">
        <v>60</v>
      </c>
      <c r="G42" s="883">
        <f>M42-F42</f>
        <v>93</v>
      </c>
      <c r="H42" s="854"/>
      <c r="I42" s="854"/>
      <c r="J42" s="835">
        <f t="shared" si="2"/>
        <v>153</v>
      </c>
      <c r="K42" s="884">
        <f t="shared" si="3"/>
        <v>90</v>
      </c>
      <c r="L42" s="807"/>
      <c r="M42" s="845">
        <v>153</v>
      </c>
      <c r="N42" s="872"/>
      <c r="O42" s="873"/>
    </row>
    <row r="43" spans="1:15" ht="14.15">
      <c r="A43" s="874" t="s">
        <v>751</v>
      </c>
      <c r="B43" s="875" t="s">
        <v>710</v>
      </c>
      <c r="C43" s="835">
        <f t="shared" ref="C43:I43" si="5">SUM(C38:C42)</f>
        <v>10717</v>
      </c>
      <c r="D43" s="876">
        <f t="shared" si="5"/>
        <v>10408</v>
      </c>
      <c r="E43" s="877">
        <f t="shared" si="5"/>
        <v>10022</v>
      </c>
      <c r="F43" s="835">
        <f t="shared" si="5"/>
        <v>2523</v>
      </c>
      <c r="G43" s="835">
        <f t="shared" si="5"/>
        <v>2899</v>
      </c>
      <c r="H43" s="835">
        <f t="shared" si="5"/>
        <v>0</v>
      </c>
      <c r="I43" s="816">
        <f t="shared" si="5"/>
        <v>0</v>
      </c>
      <c r="J43" s="835">
        <f t="shared" si="2"/>
        <v>5422</v>
      </c>
      <c r="K43" s="850">
        <f t="shared" si="3"/>
        <v>54.100977848732789</v>
      </c>
      <c r="L43" s="807"/>
      <c r="M43" s="879">
        <f>SUM(M38:M42)</f>
        <v>5422</v>
      </c>
      <c r="N43" s="885">
        <f>SUM(N38:N42)</f>
        <v>0</v>
      </c>
      <c r="O43" s="879">
        <f>SUM(O38:O42)</f>
        <v>0</v>
      </c>
    </row>
    <row r="44" spans="1:15" ht="5.25" customHeight="1">
      <c r="A44" s="882"/>
      <c r="B44" s="886"/>
      <c r="C44" s="816"/>
      <c r="D44" s="855"/>
      <c r="E44" s="855"/>
      <c r="F44" s="887"/>
      <c r="G44" s="888"/>
      <c r="H44" s="889"/>
      <c r="I44" s="888"/>
      <c r="J44" s="837"/>
      <c r="K44" s="850"/>
      <c r="L44" s="807"/>
      <c r="M44" s="887"/>
      <c r="N44" s="885"/>
      <c r="O44" s="885"/>
    </row>
    <row r="45" spans="1:15" ht="14.15">
      <c r="A45" s="890" t="s">
        <v>752</v>
      </c>
      <c r="B45" s="875" t="s">
        <v>710</v>
      </c>
      <c r="C45" s="835">
        <f t="shared" ref="C45:I45" si="6">C43-C41</f>
        <v>385</v>
      </c>
      <c r="D45" s="837">
        <f t="shared" si="6"/>
        <v>390</v>
      </c>
      <c r="E45" s="837">
        <f t="shared" si="6"/>
        <v>594</v>
      </c>
      <c r="F45" s="835">
        <f t="shared" si="6"/>
        <v>166</v>
      </c>
      <c r="G45" s="838">
        <f t="shared" si="6"/>
        <v>199</v>
      </c>
      <c r="H45" s="835">
        <f t="shared" si="6"/>
        <v>0</v>
      </c>
      <c r="I45" s="816">
        <f t="shared" si="6"/>
        <v>0</v>
      </c>
      <c r="J45" s="837">
        <f>SUM(F45:I45)</f>
        <v>365</v>
      </c>
      <c r="K45" s="850">
        <f>(J45/E45)*100</f>
        <v>61.447811447811453</v>
      </c>
      <c r="L45" s="807"/>
      <c r="M45" s="879">
        <f>M43-M41</f>
        <v>365</v>
      </c>
      <c r="N45" s="885">
        <f>N43-N41</f>
        <v>0</v>
      </c>
      <c r="O45" s="879">
        <f>O43-O41</f>
        <v>0</v>
      </c>
    </row>
    <row r="46" spans="1:15" ht="14.15">
      <c r="A46" s="874" t="s">
        <v>753</v>
      </c>
      <c r="B46" s="875" t="s">
        <v>710</v>
      </c>
      <c r="C46" s="835">
        <f t="shared" ref="C46:I46" si="7">C43-C37</f>
        <v>210</v>
      </c>
      <c r="D46" s="837">
        <f t="shared" si="7"/>
        <v>0</v>
      </c>
      <c r="E46" s="837">
        <f t="shared" si="7"/>
        <v>0</v>
      </c>
      <c r="F46" s="835">
        <f t="shared" si="7"/>
        <v>18</v>
      </c>
      <c r="G46" s="838">
        <f t="shared" si="7"/>
        <v>-49</v>
      </c>
      <c r="H46" s="835">
        <f t="shared" si="7"/>
        <v>0</v>
      </c>
      <c r="I46" s="816">
        <f t="shared" si="7"/>
        <v>0</v>
      </c>
      <c r="J46" s="837">
        <f>SUM(F46:I46)</f>
        <v>-31</v>
      </c>
      <c r="K46" s="850" t="e">
        <f>(J46/E46)*100</f>
        <v>#DIV/0!</v>
      </c>
      <c r="L46" s="807"/>
      <c r="M46" s="879">
        <f>M43-M37</f>
        <v>-31</v>
      </c>
      <c r="N46" s="885">
        <f>N43-N37</f>
        <v>0</v>
      </c>
      <c r="O46" s="879">
        <f>O43-O37</f>
        <v>0</v>
      </c>
    </row>
    <row r="47" spans="1:15" ht="14.15">
      <c r="A47" s="891" t="s">
        <v>754</v>
      </c>
      <c r="B47" s="892" t="s">
        <v>710</v>
      </c>
      <c r="C47" s="835">
        <f t="shared" ref="C47:I47" si="8">C46-C41</f>
        <v>-10122</v>
      </c>
      <c r="D47" s="837">
        <f t="shared" si="8"/>
        <v>-10018</v>
      </c>
      <c r="E47" s="837">
        <f t="shared" si="8"/>
        <v>-9428</v>
      </c>
      <c r="F47" s="835">
        <f t="shared" si="8"/>
        <v>-2339</v>
      </c>
      <c r="G47" s="838">
        <f t="shared" si="8"/>
        <v>-2749</v>
      </c>
      <c r="H47" s="835">
        <f t="shared" si="8"/>
        <v>0</v>
      </c>
      <c r="I47" s="816">
        <f t="shared" si="8"/>
        <v>0</v>
      </c>
      <c r="J47" s="837">
        <f>SUM(F47:I47)</f>
        <v>-5088</v>
      </c>
      <c r="K47" s="850">
        <f>(J47/E47)*100</f>
        <v>53.966907085277896</v>
      </c>
      <c r="L47" s="807"/>
      <c r="M47" s="879">
        <f>M46-M41</f>
        <v>-5088</v>
      </c>
      <c r="N47" s="885">
        <f>N46-N41</f>
        <v>0</v>
      </c>
      <c r="O47" s="879">
        <f>O46-O41</f>
        <v>0</v>
      </c>
    </row>
    <row r="50" spans="1:10" ht="14.15">
      <c r="A50" s="893" t="s">
        <v>755</v>
      </c>
    </row>
    <row r="51" spans="1:10" ht="14.15">
      <c r="A51" s="896" t="s">
        <v>756</v>
      </c>
    </row>
    <row r="52" spans="1:10" ht="14.15">
      <c r="A52" s="897" t="s">
        <v>780</v>
      </c>
    </row>
    <row r="53" spans="1:10" s="899" customFormat="1" ht="14.15">
      <c r="A53" s="897" t="s">
        <v>758</v>
      </c>
      <c r="B53" s="898"/>
      <c r="E53" s="900"/>
      <c r="F53" s="900"/>
      <c r="G53" s="900"/>
      <c r="H53" s="900"/>
      <c r="I53" s="900"/>
      <c r="J53" s="900"/>
    </row>
    <row r="55" spans="1:10">
      <c r="A55" s="783" t="s">
        <v>781</v>
      </c>
    </row>
    <row r="58" spans="1:10" ht="24.9">
      <c r="A58" s="901" t="s">
        <v>782</v>
      </c>
    </row>
    <row r="60" spans="1:10">
      <c r="A60" s="777" t="s">
        <v>783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sqref="A1:O1"/>
    </sheetView>
  </sheetViews>
  <sheetFormatPr defaultColWidth="8.69140625" defaultRowHeight="12.45"/>
  <cols>
    <col min="1" max="1" width="37.69140625" style="325" customWidth="1"/>
    <col min="2" max="2" width="7.3046875" style="326" customWidth="1"/>
    <col min="3" max="4" width="11.53515625" style="324" customWidth="1"/>
    <col min="5" max="5" width="11.53515625" style="328" customWidth="1"/>
    <col min="6" max="6" width="11.3828125" style="327" customWidth="1"/>
    <col min="7" max="7" width="9.84375" style="328" customWidth="1"/>
    <col min="8" max="8" width="9.15234375" style="328" customWidth="1"/>
    <col min="9" max="9" width="9.3046875" style="328" customWidth="1"/>
    <col min="10" max="10" width="9.15234375" style="328" customWidth="1"/>
    <col min="11" max="11" width="12" style="324" customWidth="1"/>
    <col min="12" max="12" width="8.69140625" style="324"/>
    <col min="13" max="13" width="11.84375" style="324" customWidth="1"/>
    <col min="14" max="14" width="12.53515625" style="324" customWidth="1"/>
    <col min="15" max="15" width="11.84375" style="324" customWidth="1"/>
    <col min="16" max="16" width="12" style="324" customWidth="1"/>
    <col min="17" max="16384" width="8.69140625" style="324"/>
  </cols>
  <sheetData>
    <row r="1" spans="1:16" ht="24" customHeight="1">
      <c r="A1" s="1518"/>
      <c r="B1" s="1519"/>
      <c r="C1" s="1519"/>
      <c r="D1" s="1519"/>
      <c r="E1" s="1519"/>
      <c r="F1" s="1519"/>
      <c r="G1" s="1519"/>
      <c r="H1" s="1519"/>
      <c r="I1" s="1519"/>
      <c r="J1" s="1519"/>
      <c r="K1" s="1519"/>
      <c r="L1" s="1519"/>
      <c r="M1" s="1519"/>
      <c r="N1" s="1519"/>
      <c r="O1" s="1519"/>
      <c r="P1" s="323"/>
    </row>
    <row r="2" spans="1:16">
      <c r="O2" s="329"/>
    </row>
    <row r="3" spans="1:16" ht="17.600000000000001">
      <c r="A3" s="330" t="s">
        <v>686</v>
      </c>
      <c r="F3" s="331"/>
      <c r="G3" s="331"/>
    </row>
    <row r="4" spans="1:16" ht="21.75" customHeight="1">
      <c r="A4" s="332"/>
      <c r="F4" s="331"/>
      <c r="G4" s="331"/>
    </row>
    <row r="5" spans="1:16">
      <c r="A5" s="333"/>
      <c r="F5" s="331"/>
      <c r="G5" s="331"/>
    </row>
    <row r="6" spans="1:16" ht="6" customHeight="1">
      <c r="B6" s="334"/>
      <c r="C6" s="335"/>
      <c r="F6" s="331"/>
      <c r="G6" s="331"/>
    </row>
    <row r="7" spans="1:16" ht="24.75" customHeight="1">
      <c r="A7" s="336" t="s">
        <v>687</v>
      </c>
      <c r="B7" s="1548" t="s">
        <v>784</v>
      </c>
      <c r="C7" s="1549"/>
      <c r="D7" s="1549"/>
      <c r="E7" s="1549"/>
      <c r="F7" s="1549"/>
      <c r="G7" s="1549"/>
      <c r="H7" s="1549"/>
      <c r="I7" s="1549"/>
      <c r="J7" s="1549"/>
      <c r="K7" s="1549"/>
      <c r="L7" s="1549"/>
      <c r="M7" s="1549"/>
      <c r="N7" s="1549"/>
      <c r="O7" s="1549"/>
    </row>
    <row r="8" spans="1:16" ht="23.25" customHeight="1" thickBot="1">
      <c r="A8" s="333" t="s">
        <v>689</v>
      </c>
      <c r="F8" s="331"/>
      <c r="G8" s="331"/>
    </row>
    <row r="9" spans="1:16" s="514" customFormat="1" ht="12.9" thickBot="1">
      <c r="A9" s="902" t="s">
        <v>697</v>
      </c>
      <c r="B9" s="903" t="s">
        <v>771</v>
      </c>
      <c r="C9" s="904" t="s">
        <v>0</v>
      </c>
      <c r="D9" s="905" t="s">
        <v>690</v>
      </c>
      <c r="E9" s="906" t="s">
        <v>691</v>
      </c>
      <c r="F9" s="1550" t="s">
        <v>692</v>
      </c>
      <c r="G9" s="1551"/>
      <c r="H9" s="1551"/>
      <c r="I9" s="1552"/>
      <c r="J9" s="905" t="s">
        <v>693</v>
      </c>
      <c r="K9" s="906" t="s">
        <v>694</v>
      </c>
      <c r="M9" s="907" t="s">
        <v>695</v>
      </c>
      <c r="N9" s="907" t="s">
        <v>696</v>
      </c>
      <c r="O9" s="907" t="s">
        <v>695</v>
      </c>
    </row>
    <row r="10" spans="1:16" s="514" customFormat="1" ht="12.9" thickBot="1">
      <c r="A10" s="908"/>
      <c r="B10" s="909"/>
      <c r="C10" s="348" t="s">
        <v>699</v>
      </c>
      <c r="D10" s="910">
        <v>2022</v>
      </c>
      <c r="E10" s="911">
        <v>2022</v>
      </c>
      <c r="F10" s="912" t="s">
        <v>700</v>
      </c>
      <c r="G10" s="913" t="s">
        <v>701</v>
      </c>
      <c r="H10" s="913" t="s">
        <v>702</v>
      </c>
      <c r="I10" s="914" t="s">
        <v>703</v>
      </c>
      <c r="J10" s="910" t="s">
        <v>704</v>
      </c>
      <c r="K10" s="911" t="s">
        <v>705</v>
      </c>
      <c r="M10" s="915" t="s">
        <v>706</v>
      </c>
      <c r="N10" s="916" t="s">
        <v>707</v>
      </c>
      <c r="O10" s="916" t="s">
        <v>708</v>
      </c>
    </row>
    <row r="11" spans="1:16" s="345" customFormat="1">
      <c r="A11" s="357" t="s">
        <v>709</v>
      </c>
      <c r="B11" s="917"/>
      <c r="C11" s="918">
        <v>7</v>
      </c>
      <c r="D11" s="360">
        <v>7</v>
      </c>
      <c r="E11" s="361">
        <v>7</v>
      </c>
      <c r="F11" s="362">
        <v>7</v>
      </c>
      <c r="G11" s="363">
        <f>M11</f>
        <v>7</v>
      </c>
      <c r="H11" s="364"/>
      <c r="I11" s="365"/>
      <c r="J11" s="523" t="s">
        <v>710</v>
      </c>
      <c r="K11" s="567" t="s">
        <v>710</v>
      </c>
      <c r="L11" s="368"/>
      <c r="M11" s="919">
        <v>7</v>
      </c>
      <c r="N11" s="370"/>
      <c r="O11" s="370"/>
    </row>
    <row r="12" spans="1:16" s="345" customFormat="1" ht="12.9" thickBot="1">
      <c r="A12" s="371" t="s">
        <v>711</v>
      </c>
      <c r="B12" s="372"/>
      <c r="C12" s="920">
        <v>6.9</v>
      </c>
      <c r="D12" s="374">
        <v>6</v>
      </c>
      <c r="E12" s="375">
        <v>6</v>
      </c>
      <c r="F12" s="376">
        <v>6.3</v>
      </c>
      <c r="G12" s="377">
        <f>M12</f>
        <v>6.3</v>
      </c>
      <c r="H12" s="378"/>
      <c r="I12" s="377"/>
      <c r="J12" s="526"/>
      <c r="K12" s="460" t="s">
        <v>710</v>
      </c>
      <c r="L12" s="368"/>
      <c r="M12" s="921">
        <v>6.3</v>
      </c>
      <c r="N12" s="382"/>
      <c r="O12" s="382"/>
    </row>
    <row r="13" spans="1:16" s="345" customFormat="1">
      <c r="A13" s="383" t="s">
        <v>762</v>
      </c>
      <c r="B13" s="384" t="s">
        <v>713</v>
      </c>
      <c r="C13" s="922">
        <v>2211</v>
      </c>
      <c r="D13" s="386" t="s">
        <v>710</v>
      </c>
      <c r="E13" s="386" t="s">
        <v>710</v>
      </c>
      <c r="F13" s="387">
        <v>2170</v>
      </c>
      <c r="G13" s="388">
        <f>M13</f>
        <v>2394</v>
      </c>
      <c r="H13" s="389"/>
      <c r="I13" s="388"/>
      <c r="J13" s="449" t="s">
        <v>710</v>
      </c>
      <c r="K13" s="448" t="s">
        <v>710</v>
      </c>
      <c r="L13" s="368"/>
      <c r="M13" s="923">
        <v>2394</v>
      </c>
      <c r="N13" s="393"/>
      <c r="O13" s="393"/>
    </row>
    <row r="14" spans="1:16" s="345" customFormat="1">
      <c r="A14" s="394" t="s">
        <v>763</v>
      </c>
      <c r="B14" s="384" t="s">
        <v>715</v>
      </c>
      <c r="C14" s="922">
        <v>1986</v>
      </c>
      <c r="D14" s="395" t="s">
        <v>710</v>
      </c>
      <c r="E14" s="395" t="s">
        <v>710</v>
      </c>
      <c r="F14" s="396">
        <v>1947</v>
      </c>
      <c r="G14" s="388">
        <f t="shared" ref="G14:G23" si="0">M14</f>
        <v>2079</v>
      </c>
      <c r="H14" s="389"/>
      <c r="I14" s="388"/>
      <c r="J14" s="449" t="s">
        <v>710</v>
      </c>
      <c r="K14" s="448" t="s">
        <v>710</v>
      </c>
      <c r="L14" s="368"/>
      <c r="M14" s="924">
        <v>2079</v>
      </c>
      <c r="N14" s="393"/>
      <c r="O14" s="393"/>
    </row>
    <row r="15" spans="1:16" s="345" customFormat="1">
      <c r="A15" s="394" t="s">
        <v>716</v>
      </c>
      <c r="B15" s="384" t="s">
        <v>717</v>
      </c>
      <c r="C15" s="922">
        <v>15</v>
      </c>
      <c r="D15" s="395" t="s">
        <v>710</v>
      </c>
      <c r="E15" s="395" t="s">
        <v>710</v>
      </c>
      <c r="F15" s="396"/>
      <c r="G15" s="388">
        <f t="shared" si="0"/>
        <v>0</v>
      </c>
      <c r="H15" s="389"/>
      <c r="I15" s="388"/>
      <c r="J15" s="449" t="s">
        <v>710</v>
      </c>
      <c r="K15" s="448" t="s">
        <v>710</v>
      </c>
      <c r="L15" s="368"/>
      <c r="M15" s="924"/>
      <c r="N15" s="393"/>
      <c r="O15" s="393"/>
    </row>
    <row r="16" spans="1:16" s="345" customFormat="1">
      <c r="A16" s="394" t="s">
        <v>718</v>
      </c>
      <c r="B16" s="384" t="s">
        <v>710</v>
      </c>
      <c r="C16" s="922">
        <v>722</v>
      </c>
      <c r="D16" s="395" t="s">
        <v>710</v>
      </c>
      <c r="E16" s="395" t="s">
        <v>710</v>
      </c>
      <c r="F16" s="396">
        <v>1126</v>
      </c>
      <c r="G16" s="388">
        <f t="shared" si="0"/>
        <v>998</v>
      </c>
      <c r="H16" s="389"/>
      <c r="I16" s="388"/>
      <c r="J16" s="449" t="s">
        <v>710</v>
      </c>
      <c r="K16" s="448" t="s">
        <v>710</v>
      </c>
      <c r="L16" s="368"/>
      <c r="M16" s="924">
        <v>998</v>
      </c>
      <c r="N16" s="393"/>
      <c r="O16" s="393"/>
    </row>
    <row r="17" spans="1:15" s="345" customFormat="1" ht="12.9" thickBot="1">
      <c r="A17" s="357" t="s">
        <v>719</v>
      </c>
      <c r="B17" s="398" t="s">
        <v>720</v>
      </c>
      <c r="C17" s="925">
        <v>852</v>
      </c>
      <c r="D17" s="400" t="s">
        <v>710</v>
      </c>
      <c r="E17" s="400" t="s">
        <v>710</v>
      </c>
      <c r="F17" s="401">
        <v>1042</v>
      </c>
      <c r="G17" s="388">
        <f t="shared" si="0"/>
        <v>872</v>
      </c>
      <c r="H17" s="402"/>
      <c r="I17" s="403"/>
      <c r="J17" s="528" t="s">
        <v>710</v>
      </c>
      <c r="K17" s="567" t="s">
        <v>710</v>
      </c>
      <c r="L17" s="368"/>
      <c r="M17" s="926">
        <v>872</v>
      </c>
      <c r="N17" s="406"/>
      <c r="O17" s="406"/>
    </row>
    <row r="18" spans="1:15" s="345" customFormat="1" ht="12.9" thickBot="1">
      <c r="A18" s="407" t="s">
        <v>721</v>
      </c>
      <c r="B18" s="529"/>
      <c r="C18" s="409">
        <f>C13-C14+C15+C16+C17</f>
        <v>1814</v>
      </c>
      <c r="D18" s="409" t="s">
        <v>710</v>
      </c>
      <c r="E18" s="409" t="s">
        <v>710</v>
      </c>
      <c r="F18" s="410">
        <f>F13-F14+F15+F16+F17</f>
        <v>2391</v>
      </c>
      <c r="G18" s="410">
        <f>G13-G14+G15+G16+G17</f>
        <v>2185</v>
      </c>
      <c r="H18" s="411"/>
      <c r="I18" s="412"/>
      <c r="J18" s="410" t="s">
        <v>710</v>
      </c>
      <c r="K18" s="479" t="s">
        <v>710</v>
      </c>
      <c r="L18" s="368"/>
      <c r="M18" s="415">
        <f>M13-M14+M15+M16+M17</f>
        <v>2185</v>
      </c>
      <c r="N18" s="415">
        <f t="shared" ref="N18:O18" si="1">N13-N14+N15+N16+N17</f>
        <v>0</v>
      </c>
      <c r="O18" s="415">
        <f t="shared" si="1"/>
        <v>0</v>
      </c>
    </row>
    <row r="19" spans="1:15" s="345" customFormat="1">
      <c r="A19" s="357" t="s">
        <v>722</v>
      </c>
      <c r="B19" s="398">
        <v>401</v>
      </c>
      <c r="C19" s="925">
        <v>225</v>
      </c>
      <c r="D19" s="386" t="s">
        <v>710</v>
      </c>
      <c r="E19" s="386" t="s">
        <v>710</v>
      </c>
      <c r="F19" s="401">
        <v>223</v>
      </c>
      <c r="G19" s="388">
        <f t="shared" si="0"/>
        <v>314</v>
      </c>
      <c r="H19" s="417"/>
      <c r="I19" s="418"/>
      <c r="J19" s="528" t="s">
        <v>710</v>
      </c>
      <c r="K19" s="567" t="s">
        <v>710</v>
      </c>
      <c r="L19" s="368"/>
      <c r="M19" s="927">
        <v>314</v>
      </c>
      <c r="N19" s="406"/>
      <c r="O19" s="406"/>
    </row>
    <row r="20" spans="1:15" s="345" customFormat="1">
      <c r="A20" s="394" t="s">
        <v>723</v>
      </c>
      <c r="B20" s="384" t="s">
        <v>724</v>
      </c>
      <c r="C20" s="922">
        <v>472</v>
      </c>
      <c r="D20" s="395" t="s">
        <v>710</v>
      </c>
      <c r="E20" s="395" t="s">
        <v>710</v>
      </c>
      <c r="F20" s="396">
        <v>392</v>
      </c>
      <c r="G20" s="388">
        <f t="shared" si="0"/>
        <v>364</v>
      </c>
      <c r="H20" s="389"/>
      <c r="I20" s="388"/>
      <c r="J20" s="449" t="s">
        <v>710</v>
      </c>
      <c r="K20" s="448" t="s">
        <v>710</v>
      </c>
      <c r="L20" s="368"/>
      <c r="M20" s="924">
        <v>364</v>
      </c>
      <c r="N20" s="393"/>
      <c r="O20" s="393"/>
    </row>
    <row r="21" spans="1:15" s="345" customFormat="1">
      <c r="A21" s="394" t="s">
        <v>725</v>
      </c>
      <c r="B21" s="384" t="s">
        <v>710</v>
      </c>
      <c r="C21" s="922">
        <v>365</v>
      </c>
      <c r="D21" s="395" t="s">
        <v>710</v>
      </c>
      <c r="E21" s="395" t="s">
        <v>710</v>
      </c>
      <c r="F21" s="396">
        <v>372</v>
      </c>
      <c r="G21" s="388">
        <f t="shared" si="0"/>
        <v>372</v>
      </c>
      <c r="H21" s="389"/>
      <c r="I21" s="388"/>
      <c r="J21" s="449" t="s">
        <v>710</v>
      </c>
      <c r="K21" s="448" t="s">
        <v>710</v>
      </c>
      <c r="L21" s="368"/>
      <c r="M21" s="924">
        <v>372</v>
      </c>
      <c r="N21" s="393"/>
      <c r="O21" s="393"/>
    </row>
    <row r="22" spans="1:15" s="345" customFormat="1">
      <c r="A22" s="394" t="s">
        <v>726</v>
      </c>
      <c r="B22" s="384" t="s">
        <v>710</v>
      </c>
      <c r="C22" s="922">
        <v>671</v>
      </c>
      <c r="D22" s="395" t="s">
        <v>710</v>
      </c>
      <c r="E22" s="395" t="s">
        <v>710</v>
      </c>
      <c r="F22" s="396">
        <v>1251</v>
      </c>
      <c r="G22" s="388">
        <f t="shared" si="0"/>
        <v>1131</v>
      </c>
      <c r="H22" s="389"/>
      <c r="I22" s="388"/>
      <c r="J22" s="449" t="s">
        <v>710</v>
      </c>
      <c r="K22" s="448" t="s">
        <v>710</v>
      </c>
      <c r="L22" s="368"/>
      <c r="M22" s="924">
        <v>1131</v>
      </c>
      <c r="N22" s="393"/>
      <c r="O22" s="393"/>
    </row>
    <row r="23" spans="1:15" s="345" customFormat="1" ht="12.9" thickBot="1">
      <c r="A23" s="371" t="s">
        <v>727</v>
      </c>
      <c r="B23" s="420" t="s">
        <v>710</v>
      </c>
      <c r="C23" s="922"/>
      <c r="D23" s="400" t="s">
        <v>710</v>
      </c>
      <c r="E23" s="400" t="s">
        <v>710</v>
      </c>
      <c r="F23" s="422"/>
      <c r="G23" s="403">
        <f t="shared" si="0"/>
        <v>0</v>
      </c>
      <c r="H23" s="402"/>
      <c r="I23" s="403"/>
      <c r="J23" s="530" t="s">
        <v>710</v>
      </c>
      <c r="K23" s="718" t="s">
        <v>710</v>
      </c>
      <c r="L23" s="368"/>
      <c r="M23" s="928"/>
      <c r="N23" s="426"/>
      <c r="O23" s="426"/>
    </row>
    <row r="24" spans="1:15" s="345" customFormat="1">
      <c r="A24" s="427" t="s">
        <v>728</v>
      </c>
      <c r="B24" s="428" t="s">
        <v>710</v>
      </c>
      <c r="C24" s="929">
        <v>4491</v>
      </c>
      <c r="D24" s="430">
        <v>4550</v>
      </c>
      <c r="E24" s="431">
        <v>4400</v>
      </c>
      <c r="F24" s="430">
        <v>1015</v>
      </c>
      <c r="G24" s="432">
        <f>M24-F24</f>
        <v>1134</v>
      </c>
      <c r="H24" s="433"/>
      <c r="I24" s="434"/>
      <c r="J24" s="534">
        <f t="shared" ref="J24:J47" si="2">SUM(F24:I24)</f>
        <v>2149</v>
      </c>
      <c r="K24" s="723">
        <f t="shared" ref="K24:K47" si="3">(J24/E24)*100</f>
        <v>48.840909090909093</v>
      </c>
      <c r="L24" s="368"/>
      <c r="M24" s="923">
        <v>2149</v>
      </c>
      <c r="N24" s="930"/>
      <c r="O24" s="730"/>
    </row>
    <row r="25" spans="1:15" s="345" customFormat="1">
      <c r="A25" s="394" t="s">
        <v>729</v>
      </c>
      <c r="B25" s="440" t="s">
        <v>710</v>
      </c>
      <c r="C25" s="922"/>
      <c r="D25" s="442"/>
      <c r="E25" s="443"/>
      <c r="F25" s="442"/>
      <c r="G25" s="444">
        <f t="shared" ref="G25:G42" si="4">M25-F25</f>
        <v>0</v>
      </c>
      <c r="H25" s="445"/>
      <c r="I25" s="388"/>
      <c r="J25" s="395">
        <f t="shared" si="2"/>
        <v>0</v>
      </c>
      <c r="K25" s="731" t="e">
        <f t="shared" si="3"/>
        <v>#DIV/0!</v>
      </c>
      <c r="L25" s="368"/>
      <c r="M25" s="924"/>
      <c r="N25" s="393"/>
      <c r="O25" s="396"/>
    </row>
    <row r="26" spans="1:15" s="345" customFormat="1" ht="12.9" thickBot="1">
      <c r="A26" s="371" t="s">
        <v>730</v>
      </c>
      <c r="B26" s="450">
        <v>672</v>
      </c>
      <c r="C26" s="931">
        <v>650</v>
      </c>
      <c r="D26" s="452">
        <v>650</v>
      </c>
      <c r="E26" s="453">
        <v>650</v>
      </c>
      <c r="F26" s="454">
        <v>160</v>
      </c>
      <c r="G26" s="455">
        <f t="shared" si="4"/>
        <v>160</v>
      </c>
      <c r="H26" s="456"/>
      <c r="I26" s="457"/>
      <c r="J26" s="541">
        <f t="shared" si="2"/>
        <v>320</v>
      </c>
      <c r="K26" s="738">
        <f t="shared" si="3"/>
        <v>49.230769230769234</v>
      </c>
      <c r="L26" s="368"/>
      <c r="M26" s="926">
        <v>320</v>
      </c>
      <c r="N26" s="932"/>
      <c r="O26" s="746"/>
    </row>
    <row r="27" spans="1:15" s="345" customFormat="1">
      <c r="A27" s="383" t="s">
        <v>731</v>
      </c>
      <c r="B27" s="933">
        <v>501</v>
      </c>
      <c r="C27" s="922">
        <v>155</v>
      </c>
      <c r="D27" s="463">
        <v>267</v>
      </c>
      <c r="E27" s="464">
        <v>340</v>
      </c>
      <c r="F27" s="463">
        <v>62</v>
      </c>
      <c r="G27" s="417">
        <f t="shared" si="4"/>
        <v>68</v>
      </c>
      <c r="H27" s="466"/>
      <c r="I27" s="418"/>
      <c r="J27" s="534">
        <f t="shared" si="2"/>
        <v>130</v>
      </c>
      <c r="K27" s="723">
        <f t="shared" si="3"/>
        <v>38.235294117647058</v>
      </c>
      <c r="L27" s="368"/>
      <c r="M27" s="927">
        <v>130</v>
      </c>
      <c r="N27" s="467"/>
      <c r="O27" s="387"/>
    </row>
    <row r="28" spans="1:15" s="345" customFormat="1">
      <c r="A28" s="394" t="s">
        <v>732</v>
      </c>
      <c r="B28" s="934">
        <v>502</v>
      </c>
      <c r="C28" s="922">
        <v>75</v>
      </c>
      <c r="D28" s="468">
        <v>121</v>
      </c>
      <c r="E28" s="469">
        <v>150</v>
      </c>
      <c r="F28" s="468">
        <v>46</v>
      </c>
      <c r="G28" s="389">
        <f t="shared" si="4"/>
        <v>29</v>
      </c>
      <c r="H28" s="445"/>
      <c r="I28" s="388"/>
      <c r="J28" s="395">
        <f t="shared" si="2"/>
        <v>75</v>
      </c>
      <c r="K28" s="731">
        <f t="shared" si="3"/>
        <v>50</v>
      </c>
      <c r="L28" s="368"/>
      <c r="M28" s="924">
        <v>75</v>
      </c>
      <c r="N28" s="393"/>
      <c r="O28" s="396"/>
    </row>
    <row r="29" spans="1:15" s="345" customFormat="1">
      <c r="A29" s="394" t="s">
        <v>733</v>
      </c>
      <c r="B29" s="934">
        <v>504</v>
      </c>
      <c r="C29" s="922"/>
      <c r="D29" s="468"/>
      <c r="E29" s="469"/>
      <c r="F29" s="468"/>
      <c r="G29" s="389">
        <f t="shared" si="4"/>
        <v>0</v>
      </c>
      <c r="H29" s="445"/>
      <c r="I29" s="388"/>
      <c r="J29" s="395">
        <f t="shared" si="2"/>
        <v>0</v>
      </c>
      <c r="K29" s="731" t="e">
        <f t="shared" si="3"/>
        <v>#DIV/0!</v>
      </c>
      <c r="L29" s="368"/>
      <c r="M29" s="924"/>
      <c r="N29" s="393"/>
      <c r="O29" s="396"/>
    </row>
    <row r="30" spans="1:15" s="345" customFormat="1">
      <c r="A30" s="394" t="s">
        <v>734</v>
      </c>
      <c r="B30" s="934">
        <v>511</v>
      </c>
      <c r="C30" s="922">
        <v>98</v>
      </c>
      <c r="D30" s="468">
        <v>80</v>
      </c>
      <c r="E30" s="469">
        <v>80</v>
      </c>
      <c r="F30" s="468">
        <v>6</v>
      </c>
      <c r="G30" s="389">
        <f t="shared" si="4"/>
        <v>69</v>
      </c>
      <c r="H30" s="445"/>
      <c r="I30" s="388"/>
      <c r="J30" s="395">
        <f t="shared" si="2"/>
        <v>75</v>
      </c>
      <c r="K30" s="731">
        <f t="shared" si="3"/>
        <v>93.75</v>
      </c>
      <c r="L30" s="368"/>
      <c r="M30" s="924">
        <v>75</v>
      </c>
      <c r="N30" s="393"/>
      <c r="O30" s="396"/>
    </row>
    <row r="31" spans="1:15" s="345" customFormat="1">
      <c r="A31" s="394" t="s">
        <v>735</v>
      </c>
      <c r="B31" s="934">
        <v>518</v>
      </c>
      <c r="C31" s="922">
        <v>264</v>
      </c>
      <c r="D31" s="468">
        <v>249</v>
      </c>
      <c r="E31" s="469">
        <v>247</v>
      </c>
      <c r="F31" s="468">
        <v>84</v>
      </c>
      <c r="G31" s="389">
        <f t="shared" si="4"/>
        <v>75</v>
      </c>
      <c r="H31" s="445"/>
      <c r="I31" s="388"/>
      <c r="J31" s="395">
        <f t="shared" si="2"/>
        <v>159</v>
      </c>
      <c r="K31" s="731">
        <f t="shared" si="3"/>
        <v>64.372469635627525</v>
      </c>
      <c r="L31" s="368"/>
      <c r="M31" s="924">
        <v>159</v>
      </c>
      <c r="N31" s="393"/>
      <c r="O31" s="396"/>
    </row>
    <row r="32" spans="1:15" s="345" customFormat="1">
      <c r="A32" s="394" t="s">
        <v>736</v>
      </c>
      <c r="B32" s="934">
        <v>521</v>
      </c>
      <c r="C32" s="922">
        <v>2839</v>
      </c>
      <c r="D32" s="468">
        <v>2875</v>
      </c>
      <c r="E32" s="469">
        <v>2780</v>
      </c>
      <c r="F32" s="468">
        <v>638</v>
      </c>
      <c r="G32" s="389">
        <f t="shared" si="4"/>
        <v>723</v>
      </c>
      <c r="H32" s="445"/>
      <c r="I32" s="388"/>
      <c r="J32" s="395">
        <f t="shared" si="2"/>
        <v>1361</v>
      </c>
      <c r="K32" s="731">
        <f t="shared" si="3"/>
        <v>48.956834532374103</v>
      </c>
      <c r="L32" s="368"/>
      <c r="M32" s="924">
        <v>1361</v>
      </c>
      <c r="N32" s="393"/>
      <c r="O32" s="396"/>
    </row>
    <row r="33" spans="1:15" s="345" customFormat="1">
      <c r="A33" s="394" t="s">
        <v>737</v>
      </c>
      <c r="B33" s="934" t="s">
        <v>738</v>
      </c>
      <c r="C33" s="922">
        <v>1082</v>
      </c>
      <c r="D33" s="468">
        <v>1104</v>
      </c>
      <c r="E33" s="469">
        <v>984</v>
      </c>
      <c r="F33" s="468">
        <v>227</v>
      </c>
      <c r="G33" s="389">
        <f t="shared" si="4"/>
        <v>278</v>
      </c>
      <c r="H33" s="445"/>
      <c r="I33" s="388"/>
      <c r="J33" s="395">
        <f t="shared" si="2"/>
        <v>505</v>
      </c>
      <c r="K33" s="731">
        <f t="shared" si="3"/>
        <v>51.321138211382113</v>
      </c>
      <c r="L33" s="368"/>
      <c r="M33" s="924">
        <v>505</v>
      </c>
      <c r="N33" s="393"/>
      <c r="O33" s="396"/>
    </row>
    <row r="34" spans="1:15" s="345" customFormat="1">
      <c r="A34" s="394" t="s">
        <v>739</v>
      </c>
      <c r="B34" s="934">
        <v>557</v>
      </c>
      <c r="C34" s="922"/>
      <c r="D34" s="468"/>
      <c r="E34" s="469"/>
      <c r="F34" s="468"/>
      <c r="G34" s="389">
        <f t="shared" si="4"/>
        <v>0</v>
      </c>
      <c r="H34" s="445"/>
      <c r="I34" s="388"/>
      <c r="J34" s="395">
        <f t="shared" si="2"/>
        <v>0</v>
      </c>
      <c r="K34" s="731" t="e">
        <f t="shared" si="3"/>
        <v>#DIV/0!</v>
      </c>
      <c r="L34" s="368"/>
      <c r="M34" s="924"/>
      <c r="N34" s="393"/>
      <c r="O34" s="396"/>
    </row>
    <row r="35" spans="1:15" s="345" customFormat="1">
      <c r="A35" s="394" t="s">
        <v>740</v>
      </c>
      <c r="B35" s="934">
        <v>551</v>
      </c>
      <c r="C35" s="922">
        <v>9</v>
      </c>
      <c r="D35" s="468">
        <v>14</v>
      </c>
      <c r="E35" s="469">
        <v>14</v>
      </c>
      <c r="F35" s="468">
        <v>2</v>
      </c>
      <c r="G35" s="389">
        <f t="shared" si="4"/>
        <v>4</v>
      </c>
      <c r="H35" s="445"/>
      <c r="I35" s="388"/>
      <c r="J35" s="395">
        <f t="shared" si="2"/>
        <v>6</v>
      </c>
      <c r="K35" s="731">
        <f t="shared" si="3"/>
        <v>42.857142857142854</v>
      </c>
      <c r="L35" s="368"/>
      <c r="M35" s="924">
        <v>6</v>
      </c>
      <c r="N35" s="393"/>
      <c r="O35" s="396"/>
    </row>
    <row r="36" spans="1:15" s="345" customFormat="1" ht="12.9" thickBot="1">
      <c r="A36" s="357" t="s">
        <v>741</v>
      </c>
      <c r="B36" s="935" t="s">
        <v>742</v>
      </c>
      <c r="C36" s="925">
        <v>47</v>
      </c>
      <c r="D36" s="472">
        <v>62</v>
      </c>
      <c r="E36" s="473">
        <v>126</v>
      </c>
      <c r="F36" s="474">
        <v>43</v>
      </c>
      <c r="G36" s="389">
        <f t="shared" si="4"/>
        <v>42</v>
      </c>
      <c r="H36" s="475"/>
      <c r="I36" s="388"/>
      <c r="J36" s="400">
        <f t="shared" si="2"/>
        <v>85</v>
      </c>
      <c r="K36" s="753">
        <f t="shared" si="3"/>
        <v>67.460317460317469</v>
      </c>
      <c r="L36" s="368"/>
      <c r="M36" s="928">
        <v>85</v>
      </c>
      <c r="N36" s="426"/>
      <c r="O36" s="422"/>
    </row>
    <row r="37" spans="1:15" s="345" customFormat="1" ht="12.9" thickBot="1">
      <c r="A37" s="407" t="s">
        <v>743</v>
      </c>
      <c r="B37" s="477"/>
      <c r="C37" s="409">
        <f t="shared" ref="C37:I37" si="5">SUM(C27:C36)</f>
        <v>4569</v>
      </c>
      <c r="D37" s="478">
        <f t="shared" si="5"/>
        <v>4772</v>
      </c>
      <c r="E37" s="478">
        <f t="shared" si="5"/>
        <v>4721</v>
      </c>
      <c r="F37" s="409">
        <f t="shared" si="5"/>
        <v>1108</v>
      </c>
      <c r="G37" s="410">
        <f t="shared" si="5"/>
        <v>1288</v>
      </c>
      <c r="H37" s="479">
        <f t="shared" si="5"/>
        <v>0</v>
      </c>
      <c r="I37" s="480">
        <f t="shared" si="5"/>
        <v>0</v>
      </c>
      <c r="J37" s="409">
        <f t="shared" si="2"/>
        <v>2396</v>
      </c>
      <c r="K37" s="755">
        <f t="shared" si="3"/>
        <v>50.751959330650287</v>
      </c>
      <c r="L37" s="368"/>
      <c r="M37" s="555">
        <f>SUM(M27:M36)</f>
        <v>2396</v>
      </c>
      <c r="N37" s="554">
        <f>SUM(N27:N36)</f>
        <v>0</v>
      </c>
      <c r="O37" s="555">
        <f>SUM(O27:O36)</f>
        <v>0</v>
      </c>
    </row>
    <row r="38" spans="1:15" s="345" customFormat="1">
      <c r="A38" s="383" t="s">
        <v>744</v>
      </c>
      <c r="B38" s="933">
        <v>601</v>
      </c>
      <c r="C38" s="936"/>
      <c r="D38" s="463"/>
      <c r="E38" s="464"/>
      <c r="F38" s="482"/>
      <c r="G38" s="389">
        <f t="shared" si="4"/>
        <v>0</v>
      </c>
      <c r="H38" s="466"/>
      <c r="I38" s="388"/>
      <c r="J38" s="386">
        <f t="shared" si="2"/>
        <v>0</v>
      </c>
      <c r="K38" s="744" t="e">
        <f t="shared" si="3"/>
        <v>#DIV/0!</v>
      </c>
      <c r="L38" s="368"/>
      <c r="M38" s="927"/>
      <c r="N38" s="467"/>
      <c r="O38" s="387"/>
    </row>
    <row r="39" spans="1:15" s="345" customFormat="1">
      <c r="A39" s="394" t="s">
        <v>745</v>
      </c>
      <c r="B39" s="934">
        <v>602</v>
      </c>
      <c r="C39" s="922">
        <v>130</v>
      </c>
      <c r="D39" s="468">
        <v>150</v>
      </c>
      <c r="E39" s="469">
        <v>150</v>
      </c>
      <c r="F39" s="468">
        <v>40</v>
      </c>
      <c r="G39" s="389">
        <f t="shared" si="4"/>
        <v>39</v>
      </c>
      <c r="H39" s="445"/>
      <c r="I39" s="388"/>
      <c r="J39" s="395">
        <f t="shared" si="2"/>
        <v>79</v>
      </c>
      <c r="K39" s="731">
        <f t="shared" si="3"/>
        <v>52.666666666666664</v>
      </c>
      <c r="L39" s="368"/>
      <c r="M39" s="924">
        <v>79</v>
      </c>
      <c r="N39" s="393"/>
      <c r="O39" s="396"/>
    </row>
    <row r="40" spans="1:15" s="345" customFormat="1">
      <c r="A40" s="394" t="s">
        <v>746</v>
      </c>
      <c r="B40" s="934">
        <v>604</v>
      </c>
      <c r="C40" s="922"/>
      <c r="D40" s="468"/>
      <c r="E40" s="469"/>
      <c r="F40" s="468"/>
      <c r="G40" s="389">
        <f t="shared" si="4"/>
        <v>0</v>
      </c>
      <c r="H40" s="445"/>
      <c r="I40" s="388"/>
      <c r="J40" s="395">
        <f t="shared" si="2"/>
        <v>0</v>
      </c>
      <c r="K40" s="731" t="e">
        <f t="shared" si="3"/>
        <v>#DIV/0!</v>
      </c>
      <c r="L40" s="368"/>
      <c r="M40" s="924"/>
      <c r="N40" s="393"/>
      <c r="O40" s="396"/>
    </row>
    <row r="41" spans="1:15" s="345" customFormat="1">
      <c r="A41" s="394" t="s">
        <v>747</v>
      </c>
      <c r="B41" s="934" t="s">
        <v>748</v>
      </c>
      <c r="C41" s="922">
        <v>4491</v>
      </c>
      <c r="D41" s="468">
        <v>4587</v>
      </c>
      <c r="E41" s="469">
        <v>4400</v>
      </c>
      <c r="F41" s="468">
        <v>1014</v>
      </c>
      <c r="G41" s="389">
        <f t="shared" si="4"/>
        <v>1135</v>
      </c>
      <c r="H41" s="445"/>
      <c r="I41" s="388"/>
      <c r="J41" s="395">
        <f t="shared" si="2"/>
        <v>2149</v>
      </c>
      <c r="K41" s="731">
        <f t="shared" si="3"/>
        <v>48.840909090909093</v>
      </c>
      <c r="L41" s="368"/>
      <c r="M41" s="924">
        <v>2149</v>
      </c>
      <c r="N41" s="393"/>
      <c r="O41" s="396"/>
    </row>
    <row r="42" spans="1:15" s="345" customFormat="1" ht="12.9" thickBot="1">
      <c r="A42" s="357" t="s">
        <v>749</v>
      </c>
      <c r="B42" s="935" t="s">
        <v>750</v>
      </c>
      <c r="C42" s="925">
        <v>29</v>
      </c>
      <c r="D42" s="472">
        <v>35</v>
      </c>
      <c r="E42" s="473">
        <v>171</v>
      </c>
      <c r="F42" s="474">
        <v>126</v>
      </c>
      <c r="G42" s="485">
        <f t="shared" si="4"/>
        <v>45</v>
      </c>
      <c r="H42" s="475"/>
      <c r="I42" s="388"/>
      <c r="J42" s="541">
        <f t="shared" si="2"/>
        <v>171</v>
      </c>
      <c r="K42" s="738">
        <f t="shared" si="3"/>
        <v>100</v>
      </c>
      <c r="L42" s="368"/>
      <c r="M42" s="928">
        <v>171</v>
      </c>
      <c r="N42" s="426"/>
      <c r="O42" s="422"/>
    </row>
    <row r="43" spans="1:15" s="345" customFormat="1" ht="12.9" thickBot="1">
      <c r="A43" s="407" t="s">
        <v>751</v>
      </c>
      <c r="B43" s="477" t="s">
        <v>710</v>
      </c>
      <c r="C43" s="409">
        <f t="shared" ref="C43:I43" si="6">SUM(C38:C42)</f>
        <v>4650</v>
      </c>
      <c r="D43" s="478">
        <f t="shared" si="6"/>
        <v>4772</v>
      </c>
      <c r="E43" s="478">
        <f t="shared" si="6"/>
        <v>4721</v>
      </c>
      <c r="F43" s="410">
        <f t="shared" si="6"/>
        <v>1180</v>
      </c>
      <c r="G43" s="557">
        <f t="shared" si="6"/>
        <v>1219</v>
      </c>
      <c r="H43" s="410">
        <f t="shared" si="6"/>
        <v>0</v>
      </c>
      <c r="I43" s="558">
        <f t="shared" si="6"/>
        <v>0</v>
      </c>
      <c r="J43" s="386">
        <f t="shared" si="2"/>
        <v>2399</v>
      </c>
      <c r="K43" s="744">
        <f t="shared" si="3"/>
        <v>50.815505189578481</v>
      </c>
      <c r="L43" s="368"/>
      <c r="M43" s="410">
        <f>SUM(M38:M42)</f>
        <v>2399</v>
      </c>
      <c r="N43" s="479">
        <f>SUM(N38:N42)</f>
        <v>0</v>
      </c>
      <c r="O43" s="410">
        <f>SUM(O38:O42)</f>
        <v>0</v>
      </c>
    </row>
    <row r="44" spans="1:15" s="559" customFormat="1" ht="5.25" customHeight="1" thickBot="1">
      <c r="A44" s="489"/>
      <c r="B44" s="490"/>
      <c r="C44" s="925"/>
      <c r="D44" s="454"/>
      <c r="E44" s="454"/>
      <c r="F44" s="937"/>
      <c r="G44" s="938"/>
      <c r="H44" s="939"/>
      <c r="I44" s="938"/>
      <c r="J44" s="534"/>
      <c r="K44" s="723"/>
      <c r="L44" s="498"/>
      <c r="M44" s="940"/>
      <c r="N44" s="479"/>
      <c r="O44" s="479"/>
    </row>
    <row r="45" spans="1:15" s="345" customFormat="1" ht="12.9" thickBot="1">
      <c r="A45" s="501" t="s">
        <v>752</v>
      </c>
      <c r="B45" s="477" t="s">
        <v>710</v>
      </c>
      <c r="C45" s="410">
        <f t="shared" ref="C45:I45" si="7">C43-C41</f>
        <v>159</v>
      </c>
      <c r="D45" s="409">
        <f t="shared" si="7"/>
        <v>185</v>
      </c>
      <c r="E45" s="409">
        <f t="shared" si="7"/>
        <v>321</v>
      </c>
      <c r="F45" s="410">
        <f t="shared" si="7"/>
        <v>166</v>
      </c>
      <c r="G45" s="480">
        <f t="shared" si="7"/>
        <v>84</v>
      </c>
      <c r="H45" s="410">
        <f t="shared" si="7"/>
        <v>0</v>
      </c>
      <c r="I45" s="479">
        <f t="shared" si="7"/>
        <v>0</v>
      </c>
      <c r="J45" s="534">
        <f t="shared" si="2"/>
        <v>250</v>
      </c>
      <c r="K45" s="723">
        <f t="shared" si="3"/>
        <v>77.881619937694708</v>
      </c>
      <c r="L45" s="368"/>
      <c r="M45" s="410">
        <f>M43-M41</f>
        <v>250</v>
      </c>
      <c r="N45" s="479">
        <f>N43-N41</f>
        <v>0</v>
      </c>
      <c r="O45" s="410">
        <f>O43-O41</f>
        <v>0</v>
      </c>
    </row>
    <row r="46" spans="1:15" s="345" customFormat="1" ht="12.9" thickBot="1">
      <c r="A46" s="407" t="s">
        <v>753</v>
      </c>
      <c r="B46" s="477" t="s">
        <v>710</v>
      </c>
      <c r="C46" s="410">
        <f t="shared" ref="C46:I46" si="8">C43-C37</f>
        <v>81</v>
      </c>
      <c r="D46" s="409">
        <f t="shared" si="8"/>
        <v>0</v>
      </c>
      <c r="E46" s="409">
        <f t="shared" si="8"/>
        <v>0</v>
      </c>
      <c r="F46" s="410">
        <f t="shared" si="8"/>
        <v>72</v>
      </c>
      <c r="G46" s="480">
        <f t="shared" si="8"/>
        <v>-69</v>
      </c>
      <c r="H46" s="410">
        <f t="shared" si="8"/>
        <v>0</v>
      </c>
      <c r="I46" s="479">
        <f t="shared" si="8"/>
        <v>0</v>
      </c>
      <c r="J46" s="534">
        <f t="shared" si="2"/>
        <v>3</v>
      </c>
      <c r="K46" s="723" t="e">
        <f t="shared" si="3"/>
        <v>#DIV/0!</v>
      </c>
      <c r="L46" s="368"/>
      <c r="M46" s="410">
        <f>M43-M37</f>
        <v>3</v>
      </c>
      <c r="N46" s="479">
        <f>N43-N37</f>
        <v>0</v>
      </c>
      <c r="O46" s="410">
        <f>O43-O37</f>
        <v>0</v>
      </c>
    </row>
    <row r="47" spans="1:15" s="345" customFormat="1" ht="12.9" thickBot="1">
      <c r="A47" s="506" t="s">
        <v>754</v>
      </c>
      <c r="B47" s="507" t="s">
        <v>710</v>
      </c>
      <c r="C47" s="410">
        <f t="shared" ref="C47:I47" si="9">C46-C41</f>
        <v>-4410</v>
      </c>
      <c r="D47" s="409">
        <f t="shared" si="9"/>
        <v>-4587</v>
      </c>
      <c r="E47" s="409">
        <f t="shared" si="9"/>
        <v>-4400</v>
      </c>
      <c r="F47" s="410">
        <f t="shared" si="9"/>
        <v>-942</v>
      </c>
      <c r="G47" s="480">
        <f t="shared" si="9"/>
        <v>-1204</v>
      </c>
      <c r="H47" s="410">
        <f t="shared" si="9"/>
        <v>0</v>
      </c>
      <c r="I47" s="479">
        <f t="shared" si="9"/>
        <v>0</v>
      </c>
      <c r="J47" s="534">
        <f t="shared" si="2"/>
        <v>-2146</v>
      </c>
      <c r="K47" s="755">
        <f t="shared" si="3"/>
        <v>48.772727272727273</v>
      </c>
      <c r="L47" s="368"/>
      <c r="M47" s="410">
        <f>M46-M41</f>
        <v>-2146</v>
      </c>
      <c r="N47" s="479">
        <f>N46-N41</f>
        <v>0</v>
      </c>
      <c r="O47" s="410">
        <f>O46-O41</f>
        <v>0</v>
      </c>
    </row>
    <row r="50" spans="1:12" ht="14.15">
      <c r="A50" s="509" t="s">
        <v>755</v>
      </c>
    </row>
    <row r="51" spans="1:12" s="345" customFormat="1" ht="14.15">
      <c r="A51" s="510" t="s">
        <v>756</v>
      </c>
      <c r="B51" s="511"/>
      <c r="E51" s="327"/>
      <c r="F51" s="327"/>
      <c r="G51" s="327"/>
      <c r="H51" s="327"/>
      <c r="I51" s="327"/>
      <c r="J51" s="327"/>
    </row>
    <row r="52" spans="1:12" s="345" customFormat="1" ht="14.15">
      <c r="A52" s="512" t="s">
        <v>757</v>
      </c>
      <c r="B52" s="511"/>
      <c r="E52" s="327"/>
      <c r="F52" s="327"/>
      <c r="G52" s="327"/>
      <c r="H52" s="327"/>
      <c r="I52" s="327"/>
      <c r="J52" s="327"/>
    </row>
    <row r="53" spans="1:12" s="514" customFormat="1" ht="14.15">
      <c r="A53" s="512" t="s">
        <v>758</v>
      </c>
      <c r="B53" s="513"/>
      <c r="E53" s="515"/>
      <c r="F53" s="515"/>
      <c r="G53" s="515"/>
      <c r="H53" s="515"/>
      <c r="I53" s="515"/>
      <c r="J53" s="515"/>
    </row>
    <row r="55" spans="1:12">
      <c r="A55" s="325" t="s">
        <v>785</v>
      </c>
    </row>
    <row r="56" spans="1:12">
      <c r="A56" s="325" t="s">
        <v>786</v>
      </c>
      <c r="B56" s="1553"/>
      <c r="C56" s="1553"/>
      <c r="D56" s="1553"/>
      <c r="E56" s="1553"/>
      <c r="F56" s="1553"/>
      <c r="G56" s="1553"/>
      <c r="H56" s="1553"/>
      <c r="I56" s="1553"/>
      <c r="J56" s="1553"/>
      <c r="K56" s="1553"/>
      <c r="L56" s="1553"/>
    </row>
    <row r="57" spans="1:12">
      <c r="A57" s="325" t="s">
        <v>787</v>
      </c>
      <c r="B57" s="941"/>
      <c r="C57" s="941"/>
      <c r="D57" s="941"/>
      <c r="E57" s="941"/>
      <c r="F57" s="942"/>
      <c r="G57" s="941"/>
      <c r="H57" s="941"/>
      <c r="I57" s="941"/>
      <c r="J57" s="941"/>
      <c r="K57" s="941"/>
    </row>
    <row r="59" spans="1:12">
      <c r="A59" s="325" t="s">
        <v>788</v>
      </c>
    </row>
    <row r="61" spans="1:12">
      <c r="A61" s="325" t="s">
        <v>789</v>
      </c>
    </row>
  </sheetData>
  <mergeCells count="4">
    <mergeCell ref="A1:O1"/>
    <mergeCell ref="B7:O7"/>
    <mergeCell ref="F9:I9"/>
    <mergeCell ref="B56:L56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sqref="A1:XFD1048576"/>
    </sheetView>
  </sheetViews>
  <sheetFormatPr defaultColWidth="8.69140625" defaultRowHeight="12.45"/>
  <cols>
    <col min="1" max="1" width="37.69140625" style="325" customWidth="1"/>
    <col min="2" max="2" width="7.3046875" style="326" customWidth="1"/>
    <col min="3" max="4" width="11.53515625" style="324" customWidth="1"/>
    <col min="5" max="5" width="11.53515625" style="328" customWidth="1"/>
    <col min="6" max="6" width="11.3828125" style="328" customWidth="1"/>
    <col min="7" max="7" width="9.84375" style="328" customWidth="1"/>
    <col min="8" max="8" width="9.15234375" style="328" customWidth="1"/>
    <col min="9" max="9" width="9.3046875" style="328" customWidth="1"/>
    <col min="10" max="10" width="9.15234375" style="328" customWidth="1"/>
    <col min="11" max="11" width="12" style="324" customWidth="1"/>
    <col min="12" max="12" width="8.69140625" style="324"/>
    <col min="13" max="13" width="11.84375" style="324" customWidth="1"/>
    <col min="14" max="14" width="12.53515625" style="324" customWidth="1"/>
    <col min="15" max="15" width="11.84375" style="324" customWidth="1"/>
    <col min="16" max="16" width="12" style="324" customWidth="1"/>
    <col min="17" max="16384" width="8.69140625" style="324"/>
  </cols>
  <sheetData>
    <row r="1" spans="1:16" ht="24" customHeight="1">
      <c r="A1" s="1518"/>
      <c r="B1" s="1519"/>
      <c r="C1" s="1519"/>
      <c r="D1" s="1519"/>
      <c r="E1" s="1519"/>
      <c r="F1" s="1519"/>
      <c r="G1" s="1519"/>
      <c r="H1" s="1519"/>
      <c r="I1" s="1519"/>
      <c r="J1" s="1519"/>
      <c r="K1" s="1519"/>
      <c r="L1" s="1519"/>
      <c r="M1" s="1519"/>
      <c r="N1" s="1519"/>
      <c r="O1" s="1519"/>
      <c r="P1" s="323"/>
    </row>
    <row r="2" spans="1:16">
      <c r="O2" s="329"/>
    </row>
    <row r="3" spans="1:16" ht="17.600000000000001">
      <c r="A3" s="330" t="s">
        <v>686</v>
      </c>
      <c r="F3" s="331"/>
      <c r="G3" s="331"/>
    </row>
    <row r="4" spans="1:16" ht="21.75" customHeight="1">
      <c r="A4" s="332"/>
      <c r="F4" s="331"/>
      <c r="G4" s="331"/>
    </row>
    <row r="5" spans="1:16">
      <c r="A5" s="333"/>
      <c r="F5" s="331"/>
      <c r="G5" s="331"/>
    </row>
    <row r="6" spans="1:16" ht="6" customHeight="1">
      <c r="B6" s="334"/>
      <c r="C6" s="335"/>
      <c r="F6" s="331"/>
      <c r="G6" s="331"/>
    </row>
    <row r="7" spans="1:16" ht="24.75" customHeight="1">
      <c r="A7" s="336" t="s">
        <v>687</v>
      </c>
      <c r="B7" s="337"/>
      <c r="C7" s="1548" t="s">
        <v>790</v>
      </c>
      <c r="D7" s="1548"/>
      <c r="E7" s="1548"/>
      <c r="F7" s="1548"/>
      <c r="G7" s="1554"/>
      <c r="H7" s="1554"/>
      <c r="I7" s="1554"/>
      <c r="J7" s="1554"/>
      <c r="K7" s="1554"/>
      <c r="L7" s="1555"/>
      <c r="M7" s="1555"/>
      <c r="N7" s="1555"/>
      <c r="O7" s="1555"/>
    </row>
    <row r="8" spans="1:16" ht="23.25" customHeight="1" thickBot="1">
      <c r="A8" s="333" t="s">
        <v>689</v>
      </c>
      <c r="F8" s="331"/>
      <c r="G8" s="331"/>
    </row>
    <row r="9" spans="1:16" s="514" customFormat="1" ht="12.9" thickBot="1">
      <c r="A9" s="943"/>
      <c r="B9" s="907"/>
      <c r="C9" s="340" t="s">
        <v>0</v>
      </c>
      <c r="D9" s="341" t="s">
        <v>690</v>
      </c>
      <c r="E9" s="342" t="s">
        <v>691</v>
      </c>
      <c r="F9" s="1523" t="s">
        <v>692</v>
      </c>
      <c r="G9" s="1556"/>
      <c r="H9" s="1556"/>
      <c r="I9" s="1557"/>
      <c r="J9" s="343" t="s">
        <v>693</v>
      </c>
      <c r="K9" s="344" t="s">
        <v>694</v>
      </c>
      <c r="M9" s="907" t="s">
        <v>695</v>
      </c>
      <c r="N9" s="907" t="s">
        <v>696</v>
      </c>
      <c r="O9" s="907" t="s">
        <v>695</v>
      </c>
    </row>
    <row r="10" spans="1:16" s="514" customFormat="1" ht="12.9" thickBot="1">
      <c r="A10" s="346" t="s">
        <v>697</v>
      </c>
      <c r="B10" s="916" t="s">
        <v>698</v>
      </c>
      <c r="C10" s="518" t="s">
        <v>699</v>
      </c>
      <c r="D10" s="349">
        <v>2022</v>
      </c>
      <c r="E10" s="350">
        <v>2022</v>
      </c>
      <c r="F10" s="944" t="s">
        <v>700</v>
      </c>
      <c r="G10" s="945" t="s">
        <v>701</v>
      </c>
      <c r="H10" s="519" t="s">
        <v>702</v>
      </c>
      <c r="I10" s="520" t="s">
        <v>703</v>
      </c>
      <c r="J10" s="354" t="s">
        <v>704</v>
      </c>
      <c r="K10" s="355" t="s">
        <v>705</v>
      </c>
      <c r="M10" s="915" t="s">
        <v>706</v>
      </c>
      <c r="N10" s="916" t="s">
        <v>707</v>
      </c>
      <c r="O10" s="916" t="s">
        <v>708</v>
      </c>
    </row>
    <row r="11" spans="1:16">
      <c r="A11" s="357" t="s">
        <v>709</v>
      </c>
      <c r="B11" s="946"/>
      <c r="C11" s="918">
        <v>24</v>
      </c>
      <c r="D11" s="360">
        <v>24</v>
      </c>
      <c r="E11" s="361">
        <v>24</v>
      </c>
      <c r="F11" s="947">
        <v>24</v>
      </c>
      <c r="G11" s="948">
        <f>M11</f>
        <v>24</v>
      </c>
      <c r="H11" s="949"/>
      <c r="I11" s="365"/>
      <c r="J11" s="523" t="s">
        <v>710</v>
      </c>
      <c r="K11" s="567" t="s">
        <v>710</v>
      </c>
      <c r="L11" s="950"/>
      <c r="M11" s="919">
        <v>24</v>
      </c>
      <c r="N11" s="370"/>
      <c r="O11" s="370"/>
    </row>
    <row r="12" spans="1:16" ht="12.9" thickBot="1">
      <c r="A12" s="371" t="s">
        <v>711</v>
      </c>
      <c r="B12" s="951"/>
      <c r="C12" s="920">
        <v>22.85</v>
      </c>
      <c r="D12" s="374">
        <v>22.29</v>
      </c>
      <c r="E12" s="375">
        <v>22.29</v>
      </c>
      <c r="F12" s="374">
        <v>22.29</v>
      </c>
      <c r="G12" s="378">
        <f t="shared" ref="G12:G23" si="0">M12</f>
        <v>22.338999999999999</v>
      </c>
      <c r="H12" s="952"/>
      <c r="I12" s="377"/>
      <c r="J12" s="526"/>
      <c r="K12" s="460" t="s">
        <v>710</v>
      </c>
      <c r="L12" s="950"/>
      <c r="M12" s="921">
        <v>22.338999999999999</v>
      </c>
      <c r="N12" s="382"/>
      <c r="O12" s="382"/>
    </row>
    <row r="13" spans="1:16">
      <c r="A13" s="383" t="s">
        <v>762</v>
      </c>
      <c r="B13" s="953" t="s">
        <v>713</v>
      </c>
      <c r="C13" s="922">
        <v>3391</v>
      </c>
      <c r="D13" s="386" t="s">
        <v>710</v>
      </c>
      <c r="E13" s="386" t="s">
        <v>710</v>
      </c>
      <c r="F13" s="954">
        <v>3394</v>
      </c>
      <c r="G13" s="417">
        <f t="shared" si="0"/>
        <v>3427</v>
      </c>
      <c r="H13" s="445"/>
      <c r="I13" s="388"/>
      <c r="J13" s="449" t="s">
        <v>710</v>
      </c>
      <c r="K13" s="448" t="s">
        <v>710</v>
      </c>
      <c r="L13" s="950"/>
      <c r="M13" s="923">
        <v>3427</v>
      </c>
      <c r="N13" s="393"/>
      <c r="O13" s="393"/>
    </row>
    <row r="14" spans="1:16">
      <c r="A14" s="394" t="s">
        <v>763</v>
      </c>
      <c r="B14" s="953" t="s">
        <v>715</v>
      </c>
      <c r="C14" s="922">
        <v>3335</v>
      </c>
      <c r="D14" s="395" t="s">
        <v>710</v>
      </c>
      <c r="E14" s="395" t="s">
        <v>710</v>
      </c>
      <c r="F14" s="955">
        <v>3341</v>
      </c>
      <c r="G14" s="389">
        <f t="shared" si="0"/>
        <v>3377</v>
      </c>
      <c r="H14" s="445"/>
      <c r="I14" s="388"/>
      <c r="J14" s="449" t="s">
        <v>710</v>
      </c>
      <c r="K14" s="448" t="s">
        <v>710</v>
      </c>
      <c r="L14" s="950"/>
      <c r="M14" s="924">
        <v>3377</v>
      </c>
      <c r="N14" s="393"/>
      <c r="O14" s="393"/>
    </row>
    <row r="15" spans="1:16">
      <c r="A15" s="394" t="s">
        <v>716</v>
      </c>
      <c r="B15" s="953" t="s">
        <v>717</v>
      </c>
      <c r="C15" s="922">
        <v>4</v>
      </c>
      <c r="D15" s="395" t="s">
        <v>710</v>
      </c>
      <c r="E15" s="395" t="s">
        <v>710</v>
      </c>
      <c r="F15" s="955">
        <v>0</v>
      </c>
      <c r="G15" s="389">
        <f t="shared" si="0"/>
        <v>0</v>
      </c>
      <c r="H15" s="445"/>
      <c r="I15" s="388"/>
      <c r="J15" s="449" t="s">
        <v>710</v>
      </c>
      <c r="K15" s="448" t="s">
        <v>710</v>
      </c>
      <c r="L15" s="950"/>
      <c r="M15" s="924">
        <v>0</v>
      </c>
      <c r="N15" s="393"/>
      <c r="O15" s="393"/>
    </row>
    <row r="16" spans="1:16">
      <c r="A16" s="394" t="s">
        <v>718</v>
      </c>
      <c r="B16" s="953" t="s">
        <v>710</v>
      </c>
      <c r="C16" s="922">
        <v>503</v>
      </c>
      <c r="D16" s="395" t="s">
        <v>710</v>
      </c>
      <c r="E16" s="395" t="s">
        <v>710</v>
      </c>
      <c r="F16" s="955">
        <v>1758</v>
      </c>
      <c r="G16" s="389">
        <f t="shared" si="0"/>
        <v>1268</v>
      </c>
      <c r="H16" s="445"/>
      <c r="I16" s="388"/>
      <c r="J16" s="449" t="s">
        <v>710</v>
      </c>
      <c r="K16" s="448" t="s">
        <v>710</v>
      </c>
      <c r="L16" s="950"/>
      <c r="M16" s="924">
        <v>1268</v>
      </c>
      <c r="N16" s="393"/>
      <c r="O16" s="393"/>
    </row>
    <row r="17" spans="1:15" ht="12.9" thickBot="1">
      <c r="A17" s="357" t="s">
        <v>719</v>
      </c>
      <c r="B17" s="956" t="s">
        <v>720</v>
      </c>
      <c r="C17" s="925">
        <v>2515</v>
      </c>
      <c r="D17" s="400" t="s">
        <v>710</v>
      </c>
      <c r="E17" s="400" t="s">
        <v>710</v>
      </c>
      <c r="F17" s="957">
        <v>2670</v>
      </c>
      <c r="G17" s="402">
        <f t="shared" si="0"/>
        <v>3229</v>
      </c>
      <c r="H17" s="475"/>
      <c r="I17" s="403"/>
      <c r="J17" s="528" t="s">
        <v>710</v>
      </c>
      <c r="K17" s="567" t="s">
        <v>710</v>
      </c>
      <c r="L17" s="950"/>
      <c r="M17" s="926">
        <v>3229</v>
      </c>
      <c r="N17" s="406"/>
      <c r="O17" s="406"/>
    </row>
    <row r="18" spans="1:15" ht="12.9" thickBot="1">
      <c r="A18" s="407" t="s">
        <v>721</v>
      </c>
      <c r="B18" s="529"/>
      <c r="C18" s="409">
        <f>C13-C14+C15+C16+C17</f>
        <v>3078</v>
      </c>
      <c r="D18" s="409" t="s">
        <v>710</v>
      </c>
      <c r="E18" s="409" t="s">
        <v>710</v>
      </c>
      <c r="F18" s="409">
        <f>F13-F14+F15+F16+F17</f>
        <v>4481</v>
      </c>
      <c r="G18" s="958">
        <f t="shared" si="0"/>
        <v>4547</v>
      </c>
      <c r="H18" s="959"/>
      <c r="I18" s="959"/>
      <c r="J18" s="410" t="s">
        <v>710</v>
      </c>
      <c r="K18" s="479" t="s">
        <v>710</v>
      </c>
      <c r="L18" s="950"/>
      <c r="M18" s="415">
        <f>M13-M14+M15+M16+M17</f>
        <v>4547</v>
      </c>
      <c r="N18" s="415">
        <f t="shared" ref="N18:O18" si="1">N13-N14+N15+N16+N17</f>
        <v>0</v>
      </c>
      <c r="O18" s="415">
        <f t="shared" si="1"/>
        <v>0</v>
      </c>
    </row>
    <row r="19" spans="1:15">
      <c r="A19" s="357" t="s">
        <v>722</v>
      </c>
      <c r="B19" s="956">
        <v>401</v>
      </c>
      <c r="C19" s="925">
        <v>56</v>
      </c>
      <c r="D19" s="386" t="s">
        <v>710</v>
      </c>
      <c r="E19" s="386" t="s">
        <v>710</v>
      </c>
      <c r="F19" s="957">
        <v>53</v>
      </c>
      <c r="G19" s="417">
        <f t="shared" si="0"/>
        <v>50</v>
      </c>
      <c r="H19" s="466"/>
      <c r="I19" s="418"/>
      <c r="J19" s="528" t="s">
        <v>710</v>
      </c>
      <c r="K19" s="567" t="s">
        <v>710</v>
      </c>
      <c r="L19" s="950"/>
      <c r="M19" s="927">
        <v>50</v>
      </c>
      <c r="N19" s="406"/>
      <c r="O19" s="406"/>
    </row>
    <row r="20" spans="1:15">
      <c r="A20" s="394" t="s">
        <v>723</v>
      </c>
      <c r="B20" s="953" t="s">
        <v>724</v>
      </c>
      <c r="C20" s="922">
        <v>1101</v>
      </c>
      <c r="D20" s="395" t="s">
        <v>710</v>
      </c>
      <c r="E20" s="395" t="s">
        <v>710</v>
      </c>
      <c r="F20" s="955">
        <v>1129</v>
      </c>
      <c r="G20" s="389">
        <f t="shared" si="0"/>
        <v>1144</v>
      </c>
      <c r="H20" s="445"/>
      <c r="I20" s="388"/>
      <c r="J20" s="449" t="s">
        <v>710</v>
      </c>
      <c r="K20" s="448" t="s">
        <v>710</v>
      </c>
      <c r="L20" s="950"/>
      <c r="M20" s="924">
        <v>1144</v>
      </c>
      <c r="N20" s="393"/>
      <c r="O20" s="393"/>
    </row>
    <row r="21" spans="1:15">
      <c r="A21" s="394" t="s">
        <v>725</v>
      </c>
      <c r="B21" s="953" t="s">
        <v>710</v>
      </c>
      <c r="C21" s="922">
        <v>0</v>
      </c>
      <c r="D21" s="395" t="s">
        <v>710</v>
      </c>
      <c r="E21" s="395" t="s">
        <v>710</v>
      </c>
      <c r="F21" s="955">
        <v>0</v>
      </c>
      <c r="G21" s="389">
        <f t="shared" si="0"/>
        <v>0</v>
      </c>
      <c r="H21" s="445"/>
      <c r="I21" s="388"/>
      <c r="J21" s="449" t="s">
        <v>710</v>
      </c>
      <c r="K21" s="448" t="s">
        <v>710</v>
      </c>
      <c r="L21" s="950"/>
      <c r="M21" s="924">
        <v>0</v>
      </c>
      <c r="N21" s="393"/>
      <c r="O21" s="393"/>
    </row>
    <row r="22" spans="1:15">
      <c r="A22" s="394" t="s">
        <v>726</v>
      </c>
      <c r="B22" s="953" t="s">
        <v>710</v>
      </c>
      <c r="C22" s="922">
        <v>1921</v>
      </c>
      <c r="D22" s="395" t="s">
        <v>710</v>
      </c>
      <c r="E22" s="395" t="s">
        <v>710</v>
      </c>
      <c r="F22" s="955">
        <v>3227</v>
      </c>
      <c r="G22" s="389">
        <f t="shared" si="0"/>
        <v>3153</v>
      </c>
      <c r="H22" s="445"/>
      <c r="I22" s="388"/>
      <c r="J22" s="449" t="s">
        <v>710</v>
      </c>
      <c r="K22" s="448" t="s">
        <v>710</v>
      </c>
      <c r="L22" s="950"/>
      <c r="M22" s="924">
        <v>3153</v>
      </c>
      <c r="N22" s="393"/>
      <c r="O22" s="393"/>
    </row>
    <row r="23" spans="1:15" ht="12.9" thickBot="1">
      <c r="A23" s="371" t="s">
        <v>727</v>
      </c>
      <c r="B23" s="960" t="s">
        <v>710</v>
      </c>
      <c r="C23" s="922">
        <v>0</v>
      </c>
      <c r="D23" s="400" t="s">
        <v>710</v>
      </c>
      <c r="E23" s="400" t="s">
        <v>710</v>
      </c>
      <c r="F23" s="961">
        <v>0</v>
      </c>
      <c r="G23" s="402">
        <f t="shared" si="0"/>
        <v>0</v>
      </c>
      <c r="H23" s="475"/>
      <c r="I23" s="403"/>
      <c r="J23" s="530" t="s">
        <v>710</v>
      </c>
      <c r="K23" s="718" t="s">
        <v>710</v>
      </c>
      <c r="L23" s="950"/>
      <c r="M23" s="928">
        <v>0</v>
      </c>
      <c r="N23" s="426"/>
      <c r="O23" s="426"/>
    </row>
    <row r="24" spans="1:15" ht="14.15">
      <c r="A24" s="427" t="s">
        <v>728</v>
      </c>
      <c r="B24" s="570" t="s">
        <v>710</v>
      </c>
      <c r="C24" s="929">
        <v>12766</v>
      </c>
      <c r="D24" s="430">
        <v>12720</v>
      </c>
      <c r="E24" s="431">
        <v>13145</v>
      </c>
      <c r="F24" s="430">
        <v>2763</v>
      </c>
      <c r="G24" s="432">
        <f>M24-F24</f>
        <v>3040</v>
      </c>
      <c r="H24" s="433"/>
      <c r="I24" s="434"/>
      <c r="J24" s="439">
        <f t="shared" ref="J24:J47" si="2">SUM(F24:I24)</f>
        <v>5803</v>
      </c>
      <c r="K24" s="962">
        <f t="shared" ref="K24:K47" si="3">(J24/E24)*100</f>
        <v>44.146063141879047</v>
      </c>
      <c r="L24" s="950"/>
      <c r="M24" s="963">
        <v>5803</v>
      </c>
      <c r="N24" s="575"/>
      <c r="O24" s="576"/>
    </row>
    <row r="25" spans="1:15" ht="14.15">
      <c r="A25" s="394" t="s">
        <v>729</v>
      </c>
      <c r="B25" s="577" t="s">
        <v>710</v>
      </c>
      <c r="C25" s="922">
        <v>0</v>
      </c>
      <c r="D25" s="442"/>
      <c r="E25" s="443"/>
      <c r="F25" s="442">
        <v>0</v>
      </c>
      <c r="G25" s="444">
        <f t="shared" ref="G25:G42" si="4">M25-F25</f>
        <v>0</v>
      </c>
      <c r="H25" s="445"/>
      <c r="I25" s="388"/>
      <c r="J25" s="449">
        <f t="shared" si="2"/>
        <v>0</v>
      </c>
      <c r="K25" s="964" t="e">
        <f t="shared" si="3"/>
        <v>#DIV/0!</v>
      </c>
      <c r="L25" s="950"/>
      <c r="M25" s="965"/>
      <c r="N25" s="582"/>
      <c r="O25" s="583"/>
    </row>
    <row r="26" spans="1:15" ht="14.6" thickBot="1">
      <c r="A26" s="371" t="s">
        <v>730</v>
      </c>
      <c r="B26" s="584">
        <v>672</v>
      </c>
      <c r="C26" s="931">
        <v>1850</v>
      </c>
      <c r="D26" s="452">
        <v>1950</v>
      </c>
      <c r="E26" s="453">
        <v>1950</v>
      </c>
      <c r="F26" s="454">
        <v>480</v>
      </c>
      <c r="G26" s="455">
        <f t="shared" si="4"/>
        <v>490</v>
      </c>
      <c r="H26" s="456"/>
      <c r="I26" s="457"/>
      <c r="J26" s="461">
        <f t="shared" si="2"/>
        <v>970</v>
      </c>
      <c r="K26" s="966">
        <f t="shared" si="3"/>
        <v>49.743589743589745</v>
      </c>
      <c r="L26" s="950"/>
      <c r="M26" s="967">
        <v>970</v>
      </c>
      <c r="N26" s="590"/>
      <c r="O26" s="591"/>
    </row>
    <row r="27" spans="1:15" ht="14.15">
      <c r="A27" s="383" t="s">
        <v>731</v>
      </c>
      <c r="B27" s="592">
        <v>501</v>
      </c>
      <c r="C27" s="922">
        <v>291</v>
      </c>
      <c r="D27" s="463">
        <v>238</v>
      </c>
      <c r="E27" s="464">
        <v>300</v>
      </c>
      <c r="F27" s="463">
        <v>54</v>
      </c>
      <c r="G27" s="465">
        <f t="shared" si="4"/>
        <v>58</v>
      </c>
      <c r="H27" s="466"/>
      <c r="I27" s="418"/>
      <c r="J27" s="439">
        <f t="shared" si="2"/>
        <v>112</v>
      </c>
      <c r="K27" s="962">
        <f t="shared" si="3"/>
        <v>37.333333333333336</v>
      </c>
      <c r="L27" s="950"/>
      <c r="M27" s="927">
        <v>112</v>
      </c>
      <c r="N27" s="596"/>
      <c r="O27" s="597"/>
    </row>
    <row r="28" spans="1:15" ht="14.15">
      <c r="A28" s="394" t="s">
        <v>732</v>
      </c>
      <c r="B28" s="598">
        <v>502</v>
      </c>
      <c r="C28" s="922">
        <v>574</v>
      </c>
      <c r="D28" s="468">
        <v>595</v>
      </c>
      <c r="E28" s="469">
        <v>800</v>
      </c>
      <c r="F28" s="468">
        <v>229</v>
      </c>
      <c r="G28" s="389">
        <f t="shared" si="4"/>
        <v>117</v>
      </c>
      <c r="H28" s="445"/>
      <c r="I28" s="388"/>
      <c r="J28" s="449">
        <f t="shared" si="2"/>
        <v>346</v>
      </c>
      <c r="K28" s="964">
        <f t="shared" si="3"/>
        <v>43.25</v>
      </c>
      <c r="L28" s="950"/>
      <c r="M28" s="924">
        <v>346</v>
      </c>
      <c r="N28" s="602"/>
      <c r="O28" s="603"/>
    </row>
    <row r="29" spans="1:15" ht="14.15">
      <c r="A29" s="394" t="s">
        <v>733</v>
      </c>
      <c r="B29" s="598">
        <v>504</v>
      </c>
      <c r="C29" s="922">
        <v>0</v>
      </c>
      <c r="D29" s="468">
        <v>0</v>
      </c>
      <c r="E29" s="469">
        <v>0</v>
      </c>
      <c r="F29" s="468">
        <v>0</v>
      </c>
      <c r="G29" s="389">
        <f t="shared" si="4"/>
        <v>0</v>
      </c>
      <c r="H29" s="445"/>
      <c r="I29" s="388"/>
      <c r="J29" s="449">
        <f t="shared" si="2"/>
        <v>0</v>
      </c>
      <c r="K29" s="964" t="e">
        <f t="shared" si="3"/>
        <v>#DIV/0!</v>
      </c>
      <c r="L29" s="950"/>
      <c r="M29" s="924"/>
      <c r="N29" s="602"/>
      <c r="O29" s="603"/>
    </row>
    <row r="30" spans="1:15" ht="14.15">
      <c r="A30" s="394" t="s">
        <v>734</v>
      </c>
      <c r="B30" s="598">
        <v>511</v>
      </c>
      <c r="C30" s="922">
        <v>113</v>
      </c>
      <c r="D30" s="468">
        <v>110</v>
      </c>
      <c r="E30" s="469">
        <v>110</v>
      </c>
      <c r="F30" s="468">
        <v>28</v>
      </c>
      <c r="G30" s="389">
        <f t="shared" si="4"/>
        <v>1</v>
      </c>
      <c r="H30" s="445"/>
      <c r="I30" s="388"/>
      <c r="J30" s="449">
        <f t="shared" si="2"/>
        <v>29</v>
      </c>
      <c r="K30" s="964">
        <f t="shared" si="3"/>
        <v>26.36363636363636</v>
      </c>
      <c r="L30" s="950"/>
      <c r="M30" s="924">
        <v>29</v>
      </c>
      <c r="N30" s="602"/>
      <c r="O30" s="603"/>
    </row>
    <row r="31" spans="1:15" ht="14.15">
      <c r="A31" s="394" t="s">
        <v>735</v>
      </c>
      <c r="B31" s="598">
        <v>518</v>
      </c>
      <c r="C31" s="922">
        <v>415</v>
      </c>
      <c r="D31" s="468">
        <v>450</v>
      </c>
      <c r="E31" s="469">
        <v>750</v>
      </c>
      <c r="F31" s="468">
        <v>91</v>
      </c>
      <c r="G31" s="389">
        <f t="shared" si="4"/>
        <v>155</v>
      </c>
      <c r="H31" s="445"/>
      <c r="I31" s="388"/>
      <c r="J31" s="449">
        <f t="shared" si="2"/>
        <v>246</v>
      </c>
      <c r="K31" s="964">
        <f t="shared" si="3"/>
        <v>32.800000000000004</v>
      </c>
      <c r="L31" s="950"/>
      <c r="M31" s="924">
        <v>246</v>
      </c>
      <c r="N31" s="602"/>
      <c r="O31" s="603"/>
    </row>
    <row r="32" spans="1:15" ht="14.15">
      <c r="A32" s="394" t="s">
        <v>736</v>
      </c>
      <c r="B32" s="598">
        <v>521</v>
      </c>
      <c r="C32" s="922">
        <v>8655</v>
      </c>
      <c r="D32" s="468">
        <v>8600</v>
      </c>
      <c r="E32" s="469">
        <v>8632</v>
      </c>
      <c r="F32" s="468">
        <v>1871</v>
      </c>
      <c r="G32" s="389">
        <f t="shared" si="4"/>
        <v>2041</v>
      </c>
      <c r="H32" s="445"/>
      <c r="I32" s="388"/>
      <c r="J32" s="449">
        <f t="shared" si="2"/>
        <v>3912</v>
      </c>
      <c r="K32" s="964">
        <f t="shared" si="3"/>
        <v>45.319740500463389</v>
      </c>
      <c r="L32" s="950"/>
      <c r="M32" s="924">
        <v>3912</v>
      </c>
      <c r="N32" s="602"/>
      <c r="O32" s="603"/>
    </row>
    <row r="33" spans="1:15" ht="14.15">
      <c r="A33" s="394" t="s">
        <v>737</v>
      </c>
      <c r="B33" s="598" t="s">
        <v>738</v>
      </c>
      <c r="C33" s="922">
        <v>3126</v>
      </c>
      <c r="D33" s="468">
        <v>3196</v>
      </c>
      <c r="E33" s="469">
        <v>3092</v>
      </c>
      <c r="F33" s="468">
        <v>632</v>
      </c>
      <c r="G33" s="389">
        <f t="shared" si="4"/>
        <v>733</v>
      </c>
      <c r="H33" s="445"/>
      <c r="I33" s="388"/>
      <c r="J33" s="449">
        <f t="shared" si="2"/>
        <v>1365</v>
      </c>
      <c r="K33" s="964">
        <f t="shared" si="3"/>
        <v>44.146183699870633</v>
      </c>
      <c r="L33" s="950"/>
      <c r="M33" s="924">
        <v>1365</v>
      </c>
      <c r="N33" s="602"/>
      <c r="O33" s="603"/>
    </row>
    <row r="34" spans="1:15" ht="14.15">
      <c r="A34" s="394" t="s">
        <v>739</v>
      </c>
      <c r="B34" s="598">
        <v>557</v>
      </c>
      <c r="C34" s="922">
        <v>0</v>
      </c>
      <c r="D34" s="468">
        <v>0</v>
      </c>
      <c r="E34" s="469">
        <v>0</v>
      </c>
      <c r="F34" s="468">
        <v>0</v>
      </c>
      <c r="G34" s="389">
        <f t="shared" si="4"/>
        <v>0</v>
      </c>
      <c r="H34" s="445"/>
      <c r="I34" s="388"/>
      <c r="J34" s="449">
        <f t="shared" si="2"/>
        <v>0</v>
      </c>
      <c r="K34" s="964" t="e">
        <f t="shared" si="3"/>
        <v>#DIV/0!</v>
      </c>
      <c r="L34" s="950"/>
      <c r="M34" s="924">
        <v>0</v>
      </c>
      <c r="N34" s="602"/>
      <c r="O34" s="603"/>
    </row>
    <row r="35" spans="1:15" ht="14.15">
      <c r="A35" s="394" t="s">
        <v>740</v>
      </c>
      <c r="B35" s="598">
        <v>551</v>
      </c>
      <c r="C35" s="922">
        <v>13</v>
      </c>
      <c r="D35" s="468">
        <v>13</v>
      </c>
      <c r="E35" s="469">
        <v>13</v>
      </c>
      <c r="F35" s="468">
        <v>3</v>
      </c>
      <c r="G35" s="389">
        <f t="shared" si="4"/>
        <v>3</v>
      </c>
      <c r="H35" s="445"/>
      <c r="I35" s="388"/>
      <c r="J35" s="449">
        <f t="shared" si="2"/>
        <v>6</v>
      </c>
      <c r="K35" s="964">
        <f t="shared" si="3"/>
        <v>46.153846153846153</v>
      </c>
      <c r="L35" s="950"/>
      <c r="M35" s="924">
        <v>6</v>
      </c>
      <c r="N35" s="602"/>
      <c r="O35" s="603"/>
    </row>
    <row r="36" spans="1:15" ht="14.6" thickBot="1">
      <c r="A36" s="357" t="s">
        <v>741</v>
      </c>
      <c r="B36" s="604" t="s">
        <v>742</v>
      </c>
      <c r="C36" s="925">
        <v>141</v>
      </c>
      <c r="D36" s="472">
        <v>88</v>
      </c>
      <c r="E36" s="473">
        <v>178</v>
      </c>
      <c r="F36" s="474">
        <v>29</v>
      </c>
      <c r="G36" s="389">
        <f t="shared" si="4"/>
        <v>32</v>
      </c>
      <c r="H36" s="475"/>
      <c r="I36" s="388"/>
      <c r="J36" s="461">
        <f t="shared" si="2"/>
        <v>61</v>
      </c>
      <c r="K36" s="966">
        <f t="shared" si="3"/>
        <v>34.269662921348313</v>
      </c>
      <c r="L36" s="950"/>
      <c r="M36" s="928">
        <v>61</v>
      </c>
      <c r="N36" s="608"/>
      <c r="O36" s="609"/>
    </row>
    <row r="37" spans="1:15" ht="14.6" thickBot="1">
      <c r="A37" s="610" t="s">
        <v>743</v>
      </c>
      <c r="B37" s="611"/>
      <c r="C37" s="409">
        <f t="shared" ref="C37:I37" si="5">SUM(C27:C36)</f>
        <v>13328</v>
      </c>
      <c r="D37" s="478">
        <f t="shared" si="5"/>
        <v>13290</v>
      </c>
      <c r="E37" s="478">
        <f t="shared" si="5"/>
        <v>13875</v>
      </c>
      <c r="F37" s="409">
        <f t="shared" si="5"/>
        <v>2937</v>
      </c>
      <c r="G37" s="410">
        <f t="shared" si="5"/>
        <v>3140</v>
      </c>
      <c r="H37" s="479">
        <f t="shared" si="5"/>
        <v>0</v>
      </c>
      <c r="I37" s="480">
        <f t="shared" si="5"/>
        <v>0</v>
      </c>
      <c r="J37" s="410">
        <f t="shared" si="2"/>
        <v>6077</v>
      </c>
      <c r="K37" s="968">
        <f t="shared" si="3"/>
        <v>43.798198198198193</v>
      </c>
      <c r="L37" s="950"/>
      <c r="M37" s="969">
        <f>SUM(M27:M36)</f>
        <v>6077</v>
      </c>
      <c r="N37" s="970">
        <f>SUM(N27:N36)</f>
        <v>0</v>
      </c>
      <c r="O37" s="969">
        <f>SUM(O27:O36)</f>
        <v>0</v>
      </c>
    </row>
    <row r="38" spans="1:15" ht="14.15">
      <c r="A38" s="383" t="s">
        <v>744</v>
      </c>
      <c r="B38" s="592">
        <v>601</v>
      </c>
      <c r="C38" s="936">
        <v>0</v>
      </c>
      <c r="D38" s="463">
        <v>0</v>
      </c>
      <c r="E38" s="464">
        <v>0</v>
      </c>
      <c r="F38" s="482">
        <v>0</v>
      </c>
      <c r="G38" s="389">
        <f t="shared" si="4"/>
        <v>0</v>
      </c>
      <c r="H38" s="466"/>
      <c r="I38" s="388"/>
      <c r="J38" s="971">
        <f t="shared" si="2"/>
        <v>0</v>
      </c>
      <c r="K38" s="972" t="e">
        <f t="shared" si="3"/>
        <v>#DIV/0!</v>
      </c>
      <c r="L38" s="950"/>
      <c r="M38" s="927">
        <v>0</v>
      </c>
      <c r="N38" s="596"/>
      <c r="O38" s="597"/>
    </row>
    <row r="39" spans="1:15" ht="14.15">
      <c r="A39" s="394" t="s">
        <v>745</v>
      </c>
      <c r="B39" s="598">
        <v>602</v>
      </c>
      <c r="C39" s="922">
        <v>440</v>
      </c>
      <c r="D39" s="468">
        <v>550</v>
      </c>
      <c r="E39" s="469">
        <v>550</v>
      </c>
      <c r="F39" s="468">
        <v>165</v>
      </c>
      <c r="G39" s="389">
        <f t="shared" si="4"/>
        <v>166</v>
      </c>
      <c r="H39" s="445"/>
      <c r="I39" s="388"/>
      <c r="J39" s="449">
        <f t="shared" si="2"/>
        <v>331</v>
      </c>
      <c r="K39" s="972">
        <f t="shared" si="3"/>
        <v>60.18181818181818</v>
      </c>
      <c r="L39" s="950"/>
      <c r="M39" s="924">
        <v>331</v>
      </c>
      <c r="N39" s="602"/>
      <c r="O39" s="603"/>
    </row>
    <row r="40" spans="1:15" ht="14.15">
      <c r="A40" s="394" t="s">
        <v>746</v>
      </c>
      <c r="B40" s="598">
        <v>604</v>
      </c>
      <c r="C40" s="922">
        <v>0</v>
      </c>
      <c r="D40" s="468">
        <v>0</v>
      </c>
      <c r="E40" s="469">
        <v>0</v>
      </c>
      <c r="F40" s="468">
        <v>0</v>
      </c>
      <c r="G40" s="389">
        <f t="shared" si="4"/>
        <v>0</v>
      </c>
      <c r="H40" s="445"/>
      <c r="I40" s="388"/>
      <c r="J40" s="449">
        <f t="shared" si="2"/>
        <v>0</v>
      </c>
      <c r="K40" s="972" t="e">
        <f t="shared" si="3"/>
        <v>#DIV/0!</v>
      </c>
      <c r="L40" s="950"/>
      <c r="M40" s="924"/>
      <c r="N40" s="602"/>
      <c r="O40" s="603"/>
    </row>
    <row r="41" spans="1:15" ht="14.15">
      <c r="A41" s="394" t="s">
        <v>747</v>
      </c>
      <c r="B41" s="598" t="s">
        <v>748</v>
      </c>
      <c r="C41" s="922">
        <v>12766</v>
      </c>
      <c r="D41" s="468">
        <v>12720</v>
      </c>
      <c r="E41" s="469">
        <v>13145</v>
      </c>
      <c r="F41" s="468">
        <v>2763</v>
      </c>
      <c r="G41" s="389">
        <f t="shared" si="4"/>
        <v>3040</v>
      </c>
      <c r="H41" s="445"/>
      <c r="I41" s="388"/>
      <c r="J41" s="449">
        <f t="shared" si="2"/>
        <v>5803</v>
      </c>
      <c r="K41" s="972">
        <f t="shared" si="3"/>
        <v>44.146063141879047</v>
      </c>
      <c r="L41" s="950"/>
      <c r="M41" s="924">
        <v>5803</v>
      </c>
      <c r="N41" s="602"/>
      <c r="O41" s="603"/>
    </row>
    <row r="42" spans="1:15" ht="14.6" thickBot="1">
      <c r="A42" s="357" t="s">
        <v>749</v>
      </c>
      <c r="B42" s="604" t="s">
        <v>750</v>
      </c>
      <c r="C42" s="925">
        <v>122</v>
      </c>
      <c r="D42" s="472">
        <v>20</v>
      </c>
      <c r="E42" s="473">
        <v>180</v>
      </c>
      <c r="F42" s="474">
        <v>80</v>
      </c>
      <c r="G42" s="485">
        <f t="shared" si="4"/>
        <v>63</v>
      </c>
      <c r="H42" s="475"/>
      <c r="I42" s="388"/>
      <c r="J42" s="461">
        <f t="shared" si="2"/>
        <v>143</v>
      </c>
      <c r="K42" s="972">
        <f t="shared" si="3"/>
        <v>79.444444444444443</v>
      </c>
      <c r="L42" s="950"/>
      <c r="M42" s="928">
        <v>143</v>
      </c>
      <c r="N42" s="608"/>
      <c r="O42" s="609"/>
    </row>
    <row r="43" spans="1:15" ht="14.6" thickBot="1">
      <c r="A43" s="610" t="s">
        <v>751</v>
      </c>
      <c r="B43" s="611" t="s">
        <v>710</v>
      </c>
      <c r="C43" s="409">
        <f t="shared" ref="C43:I43" si="6">SUM(C38:C42)</f>
        <v>13328</v>
      </c>
      <c r="D43" s="478">
        <f t="shared" si="6"/>
        <v>13290</v>
      </c>
      <c r="E43" s="478">
        <f t="shared" si="6"/>
        <v>13875</v>
      </c>
      <c r="F43" s="409">
        <f t="shared" si="6"/>
        <v>3008</v>
      </c>
      <c r="G43" s="973">
        <f>SUM(G38:G42)</f>
        <v>3269</v>
      </c>
      <c r="H43" s="479">
        <f t="shared" si="6"/>
        <v>0</v>
      </c>
      <c r="I43" s="558">
        <f t="shared" si="6"/>
        <v>0</v>
      </c>
      <c r="J43" s="386">
        <f t="shared" si="2"/>
        <v>6277</v>
      </c>
      <c r="K43" s="744">
        <f t="shared" si="3"/>
        <v>45.239639639639641</v>
      </c>
      <c r="L43" s="950"/>
      <c r="M43" s="618">
        <f>SUM(M38:M42)</f>
        <v>6277</v>
      </c>
      <c r="N43" s="614">
        <f>SUM(N38:N42)</f>
        <v>0</v>
      </c>
      <c r="O43" s="618">
        <f>SUM(O38:O42)</f>
        <v>0</v>
      </c>
    </row>
    <row r="44" spans="1:15" ht="5.25" customHeight="1" thickBot="1">
      <c r="A44" s="357"/>
      <c r="B44" s="629"/>
      <c r="C44" s="925"/>
      <c r="D44" s="454"/>
      <c r="E44" s="454"/>
      <c r="F44" s="925"/>
      <c r="G44" s="937"/>
      <c r="H44" s="974">
        <f>N44-G44</f>
        <v>0</v>
      </c>
      <c r="I44" s="938"/>
      <c r="J44" s="534">
        <f t="shared" si="2"/>
        <v>0</v>
      </c>
      <c r="K44" s="723" t="e">
        <f t="shared" si="3"/>
        <v>#DIV/0!</v>
      </c>
      <c r="L44" s="950"/>
      <c r="M44" s="940"/>
      <c r="N44" s="614"/>
      <c r="O44" s="614"/>
    </row>
    <row r="45" spans="1:15" ht="14.6" thickBot="1">
      <c r="A45" s="634" t="s">
        <v>752</v>
      </c>
      <c r="B45" s="611" t="s">
        <v>710</v>
      </c>
      <c r="C45" s="410">
        <f t="shared" ref="C45:I45" si="7">C43-C41</f>
        <v>562</v>
      </c>
      <c r="D45" s="409">
        <f t="shared" si="7"/>
        <v>570</v>
      </c>
      <c r="E45" s="409">
        <f t="shared" si="7"/>
        <v>730</v>
      </c>
      <c r="F45" s="409">
        <f t="shared" si="7"/>
        <v>245</v>
      </c>
      <c r="G45" s="410">
        <f t="shared" si="7"/>
        <v>229</v>
      </c>
      <c r="H45" s="479">
        <f t="shared" si="7"/>
        <v>0</v>
      </c>
      <c r="I45" s="479">
        <f t="shared" si="7"/>
        <v>0</v>
      </c>
      <c r="J45" s="534">
        <f t="shared" si="2"/>
        <v>474</v>
      </c>
      <c r="K45" s="723">
        <f t="shared" si="3"/>
        <v>64.93150684931507</v>
      </c>
      <c r="L45" s="950"/>
      <c r="M45" s="618">
        <f>M43-M41</f>
        <v>474</v>
      </c>
      <c r="N45" s="614">
        <f>N43-N41</f>
        <v>0</v>
      </c>
      <c r="O45" s="618">
        <f>O43-O41</f>
        <v>0</v>
      </c>
    </row>
    <row r="46" spans="1:15" ht="14.6" thickBot="1">
      <c r="A46" s="610" t="s">
        <v>753</v>
      </c>
      <c r="B46" s="611" t="s">
        <v>710</v>
      </c>
      <c r="C46" s="410">
        <f t="shared" ref="C46:I46" si="8">C43-C37</f>
        <v>0</v>
      </c>
      <c r="D46" s="409">
        <f t="shared" si="8"/>
        <v>0</v>
      </c>
      <c r="E46" s="409">
        <f t="shared" si="8"/>
        <v>0</v>
      </c>
      <c r="F46" s="409">
        <f t="shared" si="8"/>
        <v>71</v>
      </c>
      <c r="G46" s="410">
        <f t="shared" si="8"/>
        <v>129</v>
      </c>
      <c r="H46" s="479">
        <f t="shared" si="8"/>
        <v>0</v>
      </c>
      <c r="I46" s="479">
        <f t="shared" si="8"/>
        <v>0</v>
      </c>
      <c r="J46" s="534">
        <f t="shared" si="2"/>
        <v>200</v>
      </c>
      <c r="K46" s="723" t="e">
        <f t="shared" si="3"/>
        <v>#DIV/0!</v>
      </c>
      <c r="L46" s="950"/>
      <c r="M46" s="618">
        <f>M43-M37</f>
        <v>200</v>
      </c>
      <c r="N46" s="614">
        <f>N43-N37</f>
        <v>0</v>
      </c>
      <c r="O46" s="618">
        <f>O43-O37</f>
        <v>0</v>
      </c>
    </row>
    <row r="47" spans="1:15" ht="14.6" thickBot="1">
      <c r="A47" s="639" t="s">
        <v>754</v>
      </c>
      <c r="B47" s="640" t="s">
        <v>710</v>
      </c>
      <c r="C47" s="410">
        <f t="shared" ref="C47:I47" si="9">C46-C41</f>
        <v>-12766</v>
      </c>
      <c r="D47" s="409">
        <f t="shared" si="9"/>
        <v>-12720</v>
      </c>
      <c r="E47" s="409">
        <f t="shared" si="9"/>
        <v>-13145</v>
      </c>
      <c r="F47" s="409">
        <f t="shared" si="9"/>
        <v>-2692</v>
      </c>
      <c r="G47" s="410">
        <f t="shared" si="9"/>
        <v>-2911</v>
      </c>
      <c r="H47" s="479">
        <f t="shared" si="9"/>
        <v>0</v>
      </c>
      <c r="I47" s="479">
        <f t="shared" si="9"/>
        <v>0</v>
      </c>
      <c r="J47" s="534">
        <f t="shared" si="2"/>
        <v>-5603</v>
      </c>
      <c r="K47" s="755">
        <f t="shared" si="3"/>
        <v>42.624572080639027</v>
      </c>
      <c r="L47" s="950"/>
      <c r="M47" s="618">
        <f>M46-M41</f>
        <v>-5603</v>
      </c>
      <c r="N47" s="614">
        <f>N46-N41</f>
        <v>0</v>
      </c>
      <c r="O47" s="618">
        <f>O46-O41</f>
        <v>0</v>
      </c>
    </row>
    <row r="50" spans="1:11" ht="14.15">
      <c r="A50" s="509" t="s">
        <v>755</v>
      </c>
    </row>
    <row r="51" spans="1:11" s="345" customFormat="1" ht="14.15">
      <c r="A51" s="510" t="s">
        <v>756</v>
      </c>
      <c r="B51" s="511"/>
      <c r="E51" s="327"/>
      <c r="F51" s="327"/>
      <c r="G51" s="327"/>
      <c r="H51" s="327"/>
      <c r="I51" s="327"/>
      <c r="J51" s="327"/>
    </row>
    <row r="52" spans="1:11" s="345" customFormat="1" ht="14.15">
      <c r="A52" s="512" t="s">
        <v>757</v>
      </c>
      <c r="B52" s="511"/>
      <c r="E52" s="327"/>
      <c r="F52" s="327"/>
      <c r="G52" s="327"/>
      <c r="H52" s="327"/>
      <c r="I52" s="327"/>
      <c r="J52" s="327"/>
    </row>
    <row r="53" spans="1:11" s="514" customFormat="1" ht="14.15">
      <c r="A53" s="512" t="s">
        <v>758</v>
      </c>
      <c r="B53" s="513"/>
      <c r="E53" s="515"/>
      <c r="F53" s="515"/>
      <c r="G53" s="515"/>
      <c r="H53" s="515"/>
      <c r="I53" s="515"/>
      <c r="J53" s="515"/>
    </row>
    <row r="56" spans="1:11">
      <c r="A56" s="325" t="s">
        <v>791</v>
      </c>
      <c r="C56" s="975" t="s">
        <v>792</v>
      </c>
      <c r="D56" s="975"/>
      <c r="E56" s="976"/>
      <c r="F56" s="976"/>
      <c r="G56" s="976"/>
      <c r="H56" s="976"/>
      <c r="I56" s="976"/>
      <c r="J56" s="976"/>
      <c r="K56" s="975"/>
    </row>
    <row r="57" spans="1:11">
      <c r="C57" s="975" t="s">
        <v>793</v>
      </c>
      <c r="D57" s="975"/>
      <c r="E57" s="976"/>
      <c r="F57" s="976"/>
      <c r="G57" s="976"/>
      <c r="H57" s="976"/>
      <c r="I57" s="976"/>
      <c r="J57" s="976"/>
      <c r="K57" s="975"/>
    </row>
    <row r="58" spans="1:11">
      <c r="A58" s="325" t="s">
        <v>794</v>
      </c>
      <c r="C58" s="975"/>
      <c r="D58" s="975"/>
      <c r="E58" s="976"/>
      <c r="F58" s="976"/>
      <c r="G58" s="976"/>
      <c r="H58" s="976"/>
      <c r="I58" s="976"/>
      <c r="J58" s="976"/>
      <c r="K58" s="975"/>
    </row>
    <row r="59" spans="1:11">
      <c r="C59" s="975"/>
    </row>
    <row r="60" spans="1:11">
      <c r="C60" s="975"/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9"/>
  <sheetViews>
    <sheetView workbookViewId="0">
      <selection sqref="A1:XFD1048576"/>
    </sheetView>
  </sheetViews>
  <sheetFormatPr defaultColWidth="8.69140625" defaultRowHeight="12.45"/>
  <cols>
    <col min="1" max="1" width="37.69140625" style="325" customWidth="1"/>
    <col min="2" max="2" width="7.3046875" style="326" customWidth="1"/>
    <col min="3" max="4" width="11.53515625" style="324" customWidth="1"/>
    <col min="5" max="5" width="11.53515625" style="328" customWidth="1"/>
    <col min="6" max="6" width="11.3828125" style="328" customWidth="1"/>
    <col min="7" max="7" width="9.84375" style="328" customWidth="1"/>
    <col min="8" max="8" width="9.15234375" style="328" customWidth="1"/>
    <col min="9" max="9" width="9.3046875" style="328" customWidth="1"/>
    <col min="10" max="10" width="9.15234375" style="328" customWidth="1"/>
    <col min="11" max="11" width="16.3828125" style="324" customWidth="1"/>
    <col min="12" max="12" width="8.69140625" style="324"/>
    <col min="13" max="13" width="11.84375" style="324" customWidth="1"/>
    <col min="14" max="14" width="12.53515625" style="324" customWidth="1"/>
    <col min="15" max="15" width="11.84375" style="324" customWidth="1"/>
    <col min="16" max="16" width="12" style="324" customWidth="1"/>
    <col min="17" max="1024" width="8.69140625" style="324"/>
  </cols>
  <sheetData>
    <row r="1" spans="1:16" ht="24" customHeight="1">
      <c r="A1" s="1558"/>
      <c r="B1" s="1558"/>
      <c r="C1" s="1558"/>
      <c r="D1" s="1558"/>
      <c r="E1" s="1558"/>
      <c r="F1" s="1558"/>
      <c r="G1" s="1558"/>
      <c r="H1" s="1558"/>
      <c r="I1" s="1558"/>
      <c r="J1" s="1558"/>
      <c r="K1" s="1558"/>
      <c r="L1" s="1558"/>
      <c r="M1" s="1558"/>
      <c r="N1" s="1558"/>
      <c r="O1" s="1558"/>
      <c r="P1" s="977"/>
    </row>
    <row r="2" spans="1:16">
      <c r="O2" s="978"/>
    </row>
    <row r="3" spans="1:16" ht="17.600000000000001">
      <c r="A3" s="330" t="s">
        <v>686</v>
      </c>
      <c r="F3" s="331"/>
      <c r="G3" s="331"/>
    </row>
    <row r="4" spans="1:16" ht="21.75" customHeight="1">
      <c r="A4" s="979"/>
      <c r="F4" s="331"/>
      <c r="G4" s="331"/>
    </row>
    <row r="5" spans="1:16">
      <c r="A5" s="333"/>
      <c r="F5" s="331"/>
      <c r="G5" s="331"/>
    </row>
    <row r="6" spans="1:16" ht="6" customHeight="1">
      <c r="B6" s="334"/>
      <c r="C6" s="335"/>
      <c r="F6" s="331"/>
      <c r="G6" s="331"/>
    </row>
    <row r="7" spans="1:16" ht="24.75" customHeight="1">
      <c r="A7" s="336" t="s">
        <v>687</v>
      </c>
      <c r="B7" s="980"/>
      <c r="C7" s="1559" t="s">
        <v>795</v>
      </c>
      <c r="D7" s="1559"/>
      <c r="E7" s="1559"/>
      <c r="F7" s="1559"/>
      <c r="G7" s="1559"/>
      <c r="H7" s="1559"/>
      <c r="I7" s="1559"/>
      <c r="J7" s="1559"/>
      <c r="K7" s="1559"/>
      <c r="L7" s="1559"/>
      <c r="M7" s="1559"/>
      <c r="N7" s="1559"/>
      <c r="O7" s="1559"/>
    </row>
    <row r="8" spans="1:16" ht="23.25" customHeight="1" thickBot="1">
      <c r="A8" s="333" t="s">
        <v>689</v>
      </c>
      <c r="F8" s="331"/>
      <c r="G8" s="331"/>
    </row>
    <row r="9" spans="1:16" ht="12.9" thickBot="1">
      <c r="A9" s="981"/>
      <c r="B9" s="982"/>
      <c r="C9" s="983" t="s">
        <v>0</v>
      </c>
      <c r="D9" s="984" t="s">
        <v>690</v>
      </c>
      <c r="E9" s="985" t="s">
        <v>691</v>
      </c>
      <c r="F9" s="1560" t="s">
        <v>692</v>
      </c>
      <c r="G9" s="1560"/>
      <c r="H9" s="1560"/>
      <c r="I9" s="1560"/>
      <c r="J9" s="984" t="s">
        <v>693</v>
      </c>
      <c r="K9" s="985" t="s">
        <v>694</v>
      </c>
      <c r="M9" s="982" t="s">
        <v>695</v>
      </c>
      <c r="N9" s="982" t="s">
        <v>696</v>
      </c>
      <c r="O9" s="982" t="s">
        <v>695</v>
      </c>
    </row>
    <row r="10" spans="1:16" ht="12.9" thickBot="1">
      <c r="A10" s="986" t="s">
        <v>697</v>
      </c>
      <c r="B10" s="987" t="s">
        <v>698</v>
      </c>
      <c r="C10" s="988" t="s">
        <v>699</v>
      </c>
      <c r="D10" s="989">
        <v>2022</v>
      </c>
      <c r="E10" s="990">
        <v>2022</v>
      </c>
      <c r="F10" s="991" t="s">
        <v>700</v>
      </c>
      <c r="G10" s="992" t="s">
        <v>701</v>
      </c>
      <c r="H10" s="992" t="s">
        <v>702</v>
      </c>
      <c r="I10" s="993" t="s">
        <v>703</v>
      </c>
      <c r="J10" s="989" t="s">
        <v>704</v>
      </c>
      <c r="K10" s="990" t="s">
        <v>705</v>
      </c>
      <c r="M10" s="994" t="s">
        <v>706</v>
      </c>
      <c r="N10" s="987" t="s">
        <v>707</v>
      </c>
      <c r="O10" s="987" t="s">
        <v>708</v>
      </c>
    </row>
    <row r="11" spans="1:16">
      <c r="A11" s="357" t="s">
        <v>709</v>
      </c>
      <c r="B11" s="995"/>
      <c r="C11" s="996">
        <v>16</v>
      </c>
      <c r="D11" s="997">
        <v>17</v>
      </c>
      <c r="E11" s="998">
        <v>15</v>
      </c>
      <c r="F11" s="999">
        <v>15</v>
      </c>
      <c r="G11" s="1000">
        <f t="shared" ref="G11:G17" si="0">M11</f>
        <v>17</v>
      </c>
      <c r="H11" s="1001"/>
      <c r="I11" s="1002"/>
      <c r="J11" s="1003" t="s">
        <v>710</v>
      </c>
      <c r="K11" s="1004" t="s">
        <v>710</v>
      </c>
      <c r="L11" s="1005"/>
      <c r="M11" s="1006">
        <v>17</v>
      </c>
      <c r="N11" s="1007"/>
      <c r="O11" s="1007"/>
    </row>
    <row r="12" spans="1:16" ht="12.9" thickBot="1">
      <c r="A12" s="371" t="s">
        <v>711</v>
      </c>
      <c r="B12" s="372"/>
      <c r="C12" s="1008">
        <v>16.88</v>
      </c>
      <c r="D12" s="1009">
        <v>16.86</v>
      </c>
      <c r="E12" s="1010">
        <v>15.973000000000001</v>
      </c>
      <c r="F12" s="1011">
        <v>15.973000000000001</v>
      </c>
      <c r="G12" s="1012">
        <f t="shared" si="0"/>
        <v>15.97</v>
      </c>
      <c r="H12" s="1013"/>
      <c r="I12" s="1012"/>
      <c r="J12" s="1011"/>
      <c r="K12" s="1014" t="s">
        <v>710</v>
      </c>
      <c r="L12" s="1005"/>
      <c r="M12" s="1015">
        <v>15.97</v>
      </c>
      <c r="N12" s="1014"/>
      <c r="O12" s="1014"/>
    </row>
    <row r="13" spans="1:16">
      <c r="A13" s="383" t="s">
        <v>762</v>
      </c>
      <c r="B13" s="384" t="s">
        <v>713</v>
      </c>
      <c r="C13" s="1016">
        <v>3405</v>
      </c>
      <c r="D13" s="1017" t="s">
        <v>710</v>
      </c>
      <c r="E13" s="1017" t="s">
        <v>710</v>
      </c>
      <c r="F13" s="1018">
        <v>3405</v>
      </c>
      <c r="G13" s="1019">
        <f t="shared" si="0"/>
        <v>3482</v>
      </c>
      <c r="H13" s="1020"/>
      <c r="I13" s="1019"/>
      <c r="J13" s="1021" t="s">
        <v>710</v>
      </c>
      <c r="K13" s="1022" t="s">
        <v>710</v>
      </c>
      <c r="L13" s="368"/>
      <c r="M13" s="392">
        <v>3482</v>
      </c>
      <c r="N13" s="1023"/>
      <c r="O13" s="1023"/>
    </row>
    <row r="14" spans="1:16">
      <c r="A14" s="394" t="s">
        <v>763</v>
      </c>
      <c r="B14" s="384" t="s">
        <v>715</v>
      </c>
      <c r="C14" s="1016">
        <v>3279</v>
      </c>
      <c r="D14" s="1024" t="s">
        <v>710</v>
      </c>
      <c r="E14" s="1024" t="s">
        <v>710</v>
      </c>
      <c r="F14" s="1025">
        <v>3288</v>
      </c>
      <c r="G14" s="1019">
        <f t="shared" si="0"/>
        <v>3374</v>
      </c>
      <c r="H14" s="1020"/>
      <c r="I14" s="1019"/>
      <c r="J14" s="1021" t="s">
        <v>710</v>
      </c>
      <c r="K14" s="1022" t="s">
        <v>710</v>
      </c>
      <c r="L14" s="368"/>
      <c r="M14" s="397">
        <v>3374</v>
      </c>
      <c r="N14" s="1023"/>
      <c r="O14" s="1023"/>
    </row>
    <row r="15" spans="1:16">
      <c r="A15" s="394" t="s">
        <v>716</v>
      </c>
      <c r="B15" s="384" t="s">
        <v>717</v>
      </c>
      <c r="C15" s="1016"/>
      <c r="D15" s="1024" t="s">
        <v>710</v>
      </c>
      <c r="E15" s="1024" t="s">
        <v>710</v>
      </c>
      <c r="F15" s="1025"/>
      <c r="G15" s="1019">
        <f t="shared" si="0"/>
        <v>0</v>
      </c>
      <c r="H15" s="1020"/>
      <c r="I15" s="1019"/>
      <c r="J15" s="1021" t="s">
        <v>710</v>
      </c>
      <c r="K15" s="1022" t="s">
        <v>710</v>
      </c>
      <c r="L15" s="368"/>
      <c r="M15" s="397"/>
      <c r="N15" s="1023"/>
      <c r="O15" s="1023"/>
    </row>
    <row r="16" spans="1:16">
      <c r="A16" s="394" t="s">
        <v>718</v>
      </c>
      <c r="B16" s="384" t="s">
        <v>710</v>
      </c>
      <c r="C16" s="1016">
        <v>713</v>
      </c>
      <c r="D16" s="1024" t="s">
        <v>710</v>
      </c>
      <c r="E16" s="1024" t="s">
        <v>710</v>
      </c>
      <c r="F16" s="1025">
        <v>1739</v>
      </c>
      <c r="G16" s="1019">
        <f t="shared" si="0"/>
        <v>1390</v>
      </c>
      <c r="H16" s="1020"/>
      <c r="I16" s="1019"/>
      <c r="J16" s="1021" t="s">
        <v>710</v>
      </c>
      <c r="K16" s="1022" t="s">
        <v>710</v>
      </c>
      <c r="L16" s="368"/>
      <c r="M16" s="397">
        <v>1390</v>
      </c>
      <c r="N16" s="1023"/>
      <c r="O16" s="1023"/>
    </row>
    <row r="17" spans="1:15" ht="12.9" thickBot="1">
      <c r="A17" s="357" t="s">
        <v>719</v>
      </c>
      <c r="B17" s="1026" t="s">
        <v>720</v>
      </c>
      <c r="C17" s="1027">
        <v>1413</v>
      </c>
      <c r="D17" s="1028" t="s">
        <v>710</v>
      </c>
      <c r="E17" s="1028" t="s">
        <v>710</v>
      </c>
      <c r="F17" s="1029">
        <v>1203</v>
      </c>
      <c r="G17" s="1019">
        <f t="shared" si="0"/>
        <v>1242</v>
      </c>
      <c r="H17" s="1030"/>
      <c r="I17" s="1031"/>
      <c r="J17" s="1032" t="s">
        <v>710</v>
      </c>
      <c r="K17" s="1033" t="s">
        <v>710</v>
      </c>
      <c r="L17" s="368"/>
      <c r="M17" s="405">
        <v>1242</v>
      </c>
      <c r="N17" s="1034"/>
      <c r="O17" s="1034"/>
    </row>
    <row r="18" spans="1:15" ht="12.9" thickBot="1">
      <c r="A18" s="1035" t="s">
        <v>721</v>
      </c>
      <c r="B18" s="1036"/>
      <c r="C18" s="1037">
        <f>C13-C14+C15+C16+C17</f>
        <v>2252</v>
      </c>
      <c r="D18" s="1037" t="s">
        <v>710</v>
      </c>
      <c r="E18" s="1037" t="s">
        <v>710</v>
      </c>
      <c r="F18" s="1038">
        <f>F13-F14+F15+F16+F17</f>
        <v>3059</v>
      </c>
      <c r="G18" s="1038">
        <f>G13-G14+G15+G16+G17</f>
        <v>2740</v>
      </c>
      <c r="H18" s="1039"/>
      <c r="I18" s="1040"/>
      <c r="J18" s="1038" t="s">
        <v>710</v>
      </c>
      <c r="K18" s="1041" t="s">
        <v>710</v>
      </c>
      <c r="L18" s="368"/>
      <c r="M18" s="1042">
        <f>M13-M14+M15+M16+M17</f>
        <v>2740</v>
      </c>
      <c r="N18" s="1042">
        <f>N13-N14+N15+N16+N17</f>
        <v>0</v>
      </c>
      <c r="O18" s="1042">
        <f>O13-O14+O15+O16+O17</f>
        <v>0</v>
      </c>
    </row>
    <row r="19" spans="1:15">
      <c r="A19" s="357" t="s">
        <v>722</v>
      </c>
      <c r="B19" s="1026">
        <v>401</v>
      </c>
      <c r="C19" s="1027">
        <v>105</v>
      </c>
      <c r="D19" s="1017" t="s">
        <v>710</v>
      </c>
      <c r="E19" s="1017" t="s">
        <v>710</v>
      </c>
      <c r="F19" s="1029">
        <v>117</v>
      </c>
      <c r="G19" s="1019">
        <f>M19</f>
        <v>88</v>
      </c>
      <c r="H19" s="1043"/>
      <c r="I19" s="1044"/>
      <c r="J19" s="1032" t="s">
        <v>710</v>
      </c>
      <c r="K19" s="1033" t="s">
        <v>710</v>
      </c>
      <c r="L19" s="368"/>
      <c r="M19" s="419">
        <v>88</v>
      </c>
      <c r="N19" s="1034"/>
      <c r="O19" s="1034"/>
    </row>
    <row r="20" spans="1:15">
      <c r="A20" s="394" t="s">
        <v>723</v>
      </c>
      <c r="B20" s="384" t="s">
        <v>724</v>
      </c>
      <c r="C20" s="1016">
        <v>498</v>
      </c>
      <c r="D20" s="1024" t="s">
        <v>710</v>
      </c>
      <c r="E20" s="1024" t="s">
        <v>710</v>
      </c>
      <c r="F20" s="1025">
        <v>432</v>
      </c>
      <c r="G20" s="1019">
        <f>M20</f>
        <v>387</v>
      </c>
      <c r="H20" s="1020"/>
      <c r="I20" s="1019"/>
      <c r="J20" s="1021" t="s">
        <v>710</v>
      </c>
      <c r="K20" s="1022" t="s">
        <v>710</v>
      </c>
      <c r="L20" s="368"/>
      <c r="M20" s="397">
        <v>387</v>
      </c>
      <c r="N20" s="1023"/>
      <c r="O20" s="1023"/>
    </row>
    <row r="21" spans="1:15">
      <c r="A21" s="394" t="s">
        <v>725</v>
      </c>
      <c r="B21" s="384" t="s">
        <v>710</v>
      </c>
      <c r="C21" s="1016">
        <v>490</v>
      </c>
      <c r="D21" s="1024" t="s">
        <v>710</v>
      </c>
      <c r="E21" s="1024" t="s">
        <v>710</v>
      </c>
      <c r="F21" s="1025">
        <v>534</v>
      </c>
      <c r="G21" s="1019">
        <f>M21</f>
        <v>534</v>
      </c>
      <c r="H21" s="1020"/>
      <c r="I21" s="1019"/>
      <c r="J21" s="1021" t="s">
        <v>710</v>
      </c>
      <c r="K21" s="1022" t="s">
        <v>710</v>
      </c>
      <c r="L21" s="368"/>
      <c r="M21" s="397">
        <v>534</v>
      </c>
      <c r="N21" s="1023"/>
      <c r="O21" s="1023"/>
    </row>
    <row r="22" spans="1:15">
      <c r="A22" s="394" t="s">
        <v>726</v>
      </c>
      <c r="B22" s="384" t="s">
        <v>710</v>
      </c>
      <c r="C22" s="1016">
        <v>1172</v>
      </c>
      <c r="D22" s="1024" t="s">
        <v>710</v>
      </c>
      <c r="E22" s="1024" t="s">
        <v>710</v>
      </c>
      <c r="F22" s="1025">
        <v>2007</v>
      </c>
      <c r="G22" s="1019">
        <f>M22</f>
        <v>1759</v>
      </c>
      <c r="H22" s="1020"/>
      <c r="I22" s="1019"/>
      <c r="J22" s="1021" t="s">
        <v>710</v>
      </c>
      <c r="K22" s="1022" t="s">
        <v>710</v>
      </c>
      <c r="L22" s="368"/>
      <c r="M22" s="397">
        <v>1759</v>
      </c>
      <c r="N22" s="1023"/>
      <c r="O22" s="1023"/>
    </row>
    <row r="23" spans="1:15" ht="12.9" thickBot="1">
      <c r="A23" s="371" t="s">
        <v>727</v>
      </c>
      <c r="B23" s="420" t="s">
        <v>710</v>
      </c>
      <c r="C23" s="1016"/>
      <c r="D23" s="1028" t="s">
        <v>710</v>
      </c>
      <c r="E23" s="1028" t="s">
        <v>710</v>
      </c>
      <c r="F23" s="1045"/>
      <c r="G23" s="1031">
        <f>M23</f>
        <v>0</v>
      </c>
      <c r="H23" s="1030"/>
      <c r="I23" s="1031"/>
      <c r="J23" s="1046" t="s">
        <v>710</v>
      </c>
      <c r="K23" s="1047" t="s">
        <v>710</v>
      </c>
      <c r="L23" s="368"/>
      <c r="M23" s="425"/>
      <c r="N23" s="1048"/>
      <c r="O23" s="1048"/>
    </row>
    <row r="24" spans="1:15">
      <c r="A24" s="427" t="s">
        <v>728</v>
      </c>
      <c r="B24" s="1049" t="s">
        <v>710</v>
      </c>
      <c r="C24" s="1050">
        <v>9155</v>
      </c>
      <c r="D24" s="1051">
        <v>8453</v>
      </c>
      <c r="E24" s="1052">
        <v>8760</v>
      </c>
      <c r="F24" s="1051">
        <v>2190</v>
      </c>
      <c r="G24" s="1053">
        <f t="shared" ref="G24:G36" si="1">M24-F24</f>
        <v>2418</v>
      </c>
      <c r="H24" s="1054"/>
      <c r="I24" s="1055"/>
      <c r="J24" s="1056">
        <f t="shared" ref="J24:J43" si="2">SUM(F24:I24)</f>
        <v>4608</v>
      </c>
      <c r="K24" s="1057">
        <f t="shared" ref="K24:K43" si="3">(J24/E24)*100</f>
        <v>52.602739726027394</v>
      </c>
      <c r="L24" s="368"/>
      <c r="M24" s="437">
        <v>4608</v>
      </c>
      <c r="N24" s="1058"/>
      <c r="O24" s="1056"/>
    </row>
    <row r="25" spans="1:15">
      <c r="A25" s="394" t="s">
        <v>729</v>
      </c>
      <c r="B25" s="1059" t="s">
        <v>710</v>
      </c>
      <c r="C25" s="1016"/>
      <c r="D25" s="1060"/>
      <c r="E25" s="1061"/>
      <c r="F25" s="1060">
        <v>0</v>
      </c>
      <c r="G25" s="1020">
        <f t="shared" si="1"/>
        <v>0</v>
      </c>
      <c r="H25" s="1062"/>
      <c r="I25" s="1019"/>
      <c r="J25" s="1021">
        <f t="shared" si="2"/>
        <v>0</v>
      </c>
      <c r="K25" s="1063" t="e">
        <f t="shared" si="3"/>
        <v>#DIV/0!</v>
      </c>
      <c r="L25" s="368"/>
      <c r="M25" s="447"/>
      <c r="N25" s="1022"/>
      <c r="O25" s="1021"/>
    </row>
    <row r="26" spans="1:15" ht="12.9" thickBot="1">
      <c r="A26" s="371" t="s">
        <v>730</v>
      </c>
      <c r="B26" s="1064">
        <v>672</v>
      </c>
      <c r="C26" s="1065">
        <v>1400</v>
      </c>
      <c r="D26" s="1066">
        <v>1400</v>
      </c>
      <c r="E26" s="1067">
        <v>1400</v>
      </c>
      <c r="F26" s="1068">
        <v>350</v>
      </c>
      <c r="G26" s="1069">
        <f t="shared" si="1"/>
        <v>350</v>
      </c>
      <c r="H26" s="1070"/>
      <c r="I26" s="1071"/>
      <c r="J26" s="1072">
        <f t="shared" si="2"/>
        <v>700</v>
      </c>
      <c r="K26" s="1073">
        <f t="shared" si="3"/>
        <v>50</v>
      </c>
      <c r="L26" s="368"/>
      <c r="M26" s="459">
        <v>700</v>
      </c>
      <c r="N26" s="1074"/>
      <c r="O26" s="1072"/>
    </row>
    <row r="27" spans="1:15">
      <c r="A27" s="383" t="s">
        <v>731</v>
      </c>
      <c r="B27" s="1049">
        <v>501</v>
      </c>
      <c r="C27" s="1016">
        <v>473</v>
      </c>
      <c r="D27" s="1075">
        <v>557</v>
      </c>
      <c r="E27" s="1076">
        <v>444</v>
      </c>
      <c r="F27" s="1075">
        <v>117</v>
      </c>
      <c r="G27" s="1053">
        <f t="shared" si="1"/>
        <v>100</v>
      </c>
      <c r="H27" s="1077"/>
      <c r="I27" s="1044"/>
      <c r="J27" s="1056">
        <f t="shared" si="2"/>
        <v>217</v>
      </c>
      <c r="K27" s="1057">
        <f t="shared" si="3"/>
        <v>48.873873873873876</v>
      </c>
      <c r="L27" s="368"/>
      <c r="M27" s="419">
        <v>217</v>
      </c>
      <c r="N27" s="1078"/>
      <c r="O27" s="1018"/>
    </row>
    <row r="28" spans="1:15">
      <c r="A28" s="394" t="s">
        <v>732</v>
      </c>
      <c r="B28" s="1059">
        <v>502</v>
      </c>
      <c r="C28" s="1016">
        <v>364</v>
      </c>
      <c r="D28" s="1079">
        <v>370</v>
      </c>
      <c r="E28" s="1080">
        <v>430</v>
      </c>
      <c r="F28" s="1079">
        <v>128</v>
      </c>
      <c r="G28" s="1020">
        <f t="shared" si="1"/>
        <v>76</v>
      </c>
      <c r="H28" s="1062"/>
      <c r="I28" s="1019"/>
      <c r="J28" s="1021">
        <f t="shared" si="2"/>
        <v>204</v>
      </c>
      <c r="K28" s="1063">
        <f t="shared" si="3"/>
        <v>47.441860465116278</v>
      </c>
      <c r="L28" s="368"/>
      <c r="M28" s="397">
        <v>204</v>
      </c>
      <c r="N28" s="1023"/>
      <c r="O28" s="1025"/>
    </row>
    <row r="29" spans="1:15">
      <c r="A29" s="394" t="s">
        <v>733</v>
      </c>
      <c r="B29" s="1059">
        <v>504</v>
      </c>
      <c r="C29" s="1016"/>
      <c r="D29" s="1079"/>
      <c r="E29" s="1080"/>
      <c r="F29" s="1079"/>
      <c r="G29" s="1020">
        <f t="shared" si="1"/>
        <v>0</v>
      </c>
      <c r="H29" s="1062"/>
      <c r="I29" s="1019"/>
      <c r="J29" s="1021">
        <f t="shared" si="2"/>
        <v>0</v>
      </c>
      <c r="K29" s="1063" t="e">
        <f t="shared" si="3"/>
        <v>#DIV/0!</v>
      </c>
      <c r="L29" s="368"/>
      <c r="M29" s="397"/>
      <c r="N29" s="1023"/>
      <c r="O29" s="1025"/>
    </row>
    <row r="30" spans="1:15">
      <c r="A30" s="394" t="s">
        <v>734</v>
      </c>
      <c r="B30" s="1059">
        <v>511</v>
      </c>
      <c r="C30" s="1016"/>
      <c r="D30" s="1079">
        <v>100</v>
      </c>
      <c r="E30" s="1080"/>
      <c r="F30" s="1079">
        <v>0</v>
      </c>
      <c r="G30" s="1020">
        <f t="shared" si="1"/>
        <v>0</v>
      </c>
      <c r="H30" s="1062"/>
      <c r="I30" s="1019"/>
      <c r="J30" s="1021">
        <f t="shared" si="2"/>
        <v>0</v>
      </c>
      <c r="K30" s="1063" t="e">
        <f t="shared" si="3"/>
        <v>#DIV/0!</v>
      </c>
      <c r="L30" s="368"/>
      <c r="M30" s="397"/>
      <c r="N30" s="1023"/>
      <c r="O30" s="1025"/>
    </row>
    <row r="31" spans="1:15">
      <c r="A31" s="394" t="s">
        <v>735</v>
      </c>
      <c r="B31" s="1059">
        <v>518</v>
      </c>
      <c r="C31" s="1016">
        <v>378</v>
      </c>
      <c r="D31" s="1079">
        <v>292</v>
      </c>
      <c r="E31" s="1080">
        <v>364</v>
      </c>
      <c r="F31" s="1079">
        <v>88</v>
      </c>
      <c r="G31" s="1020">
        <f t="shared" si="1"/>
        <v>146</v>
      </c>
      <c r="H31" s="1062"/>
      <c r="I31" s="1019"/>
      <c r="J31" s="1021">
        <f t="shared" si="2"/>
        <v>234</v>
      </c>
      <c r="K31" s="1063">
        <f t="shared" si="3"/>
        <v>64.285714285714292</v>
      </c>
      <c r="L31" s="368"/>
      <c r="M31" s="397">
        <v>234</v>
      </c>
      <c r="N31" s="1023"/>
      <c r="O31" s="1025"/>
    </row>
    <row r="32" spans="1:15">
      <c r="A32" s="394" t="s">
        <v>736</v>
      </c>
      <c r="B32" s="1059">
        <v>521</v>
      </c>
      <c r="C32" s="1016">
        <v>5998</v>
      </c>
      <c r="D32" s="1079">
        <v>5470</v>
      </c>
      <c r="E32" s="1080">
        <v>5884</v>
      </c>
      <c r="F32" s="1079">
        <v>1471</v>
      </c>
      <c r="G32" s="1020">
        <f t="shared" si="1"/>
        <v>1569</v>
      </c>
      <c r="H32" s="1062"/>
      <c r="I32" s="1019"/>
      <c r="J32" s="1021">
        <f t="shared" si="2"/>
        <v>3040</v>
      </c>
      <c r="K32" s="1063">
        <f t="shared" si="3"/>
        <v>51.665533650577835</v>
      </c>
      <c r="L32" s="368"/>
      <c r="M32" s="397">
        <v>3040</v>
      </c>
      <c r="N32" s="1023"/>
      <c r="O32" s="1025"/>
    </row>
    <row r="33" spans="1:15">
      <c r="A33" s="394" t="s">
        <v>737</v>
      </c>
      <c r="B33" s="1059" t="s">
        <v>738</v>
      </c>
      <c r="C33" s="1016">
        <v>2274</v>
      </c>
      <c r="D33" s="1079">
        <v>1999</v>
      </c>
      <c r="E33" s="1080">
        <v>1968</v>
      </c>
      <c r="F33" s="1079">
        <v>492</v>
      </c>
      <c r="G33" s="1020">
        <f t="shared" si="1"/>
        <v>585</v>
      </c>
      <c r="H33" s="1062"/>
      <c r="I33" s="1019"/>
      <c r="J33" s="1021">
        <f t="shared" si="2"/>
        <v>1077</v>
      </c>
      <c r="K33" s="1063">
        <f t="shared" si="3"/>
        <v>54.725609756097562</v>
      </c>
      <c r="L33" s="368"/>
      <c r="M33" s="397">
        <v>1077</v>
      </c>
      <c r="N33" s="1023"/>
      <c r="O33" s="1025"/>
    </row>
    <row r="34" spans="1:15">
      <c r="A34" s="394" t="s">
        <v>739</v>
      </c>
      <c r="B34" s="1059">
        <v>557</v>
      </c>
      <c r="C34" s="1016"/>
      <c r="D34" s="1079"/>
      <c r="E34" s="1080"/>
      <c r="F34" s="1079"/>
      <c r="G34" s="1020">
        <f t="shared" si="1"/>
        <v>0</v>
      </c>
      <c r="H34" s="1062"/>
      <c r="I34" s="1019"/>
      <c r="J34" s="1021">
        <f t="shared" si="2"/>
        <v>0</v>
      </c>
      <c r="K34" s="1063" t="e">
        <f t="shared" si="3"/>
        <v>#DIV/0!</v>
      </c>
      <c r="L34" s="368"/>
      <c r="M34" s="397"/>
      <c r="N34" s="1023"/>
      <c r="O34" s="1025"/>
    </row>
    <row r="35" spans="1:15">
      <c r="A35" s="394" t="s">
        <v>740</v>
      </c>
      <c r="B35" s="1059">
        <v>551</v>
      </c>
      <c r="C35" s="1016">
        <v>36</v>
      </c>
      <c r="D35" s="1079">
        <v>35</v>
      </c>
      <c r="E35" s="1080">
        <v>36</v>
      </c>
      <c r="F35" s="1079">
        <v>9</v>
      </c>
      <c r="G35" s="1020">
        <f t="shared" si="1"/>
        <v>8</v>
      </c>
      <c r="H35" s="1062"/>
      <c r="I35" s="1019"/>
      <c r="J35" s="1021">
        <f t="shared" si="2"/>
        <v>17</v>
      </c>
      <c r="K35" s="1063">
        <f t="shared" si="3"/>
        <v>47.222222222222221</v>
      </c>
      <c r="L35" s="368"/>
      <c r="M35" s="397">
        <v>17</v>
      </c>
      <c r="N35" s="1023"/>
      <c r="O35" s="1025"/>
    </row>
    <row r="36" spans="1:15" ht="12.9" thickBot="1">
      <c r="A36" s="357" t="s">
        <v>741</v>
      </c>
      <c r="B36" s="1081" t="s">
        <v>742</v>
      </c>
      <c r="C36" s="1027">
        <v>171</v>
      </c>
      <c r="D36" s="1082">
        <v>130</v>
      </c>
      <c r="E36" s="1083">
        <v>90</v>
      </c>
      <c r="F36" s="1084">
        <v>8</v>
      </c>
      <c r="G36" s="1020">
        <f t="shared" si="1"/>
        <v>74</v>
      </c>
      <c r="H36" s="1085"/>
      <c r="I36" s="1019"/>
      <c r="J36" s="1072">
        <f t="shared" si="2"/>
        <v>82</v>
      </c>
      <c r="K36" s="1073">
        <f t="shared" si="3"/>
        <v>91.111111111111114</v>
      </c>
      <c r="L36" s="368"/>
      <c r="M36" s="425">
        <v>82</v>
      </c>
      <c r="N36" s="1048"/>
      <c r="O36" s="1045"/>
    </row>
    <row r="37" spans="1:15" ht="14.6" thickBot="1">
      <c r="A37" s="1086" t="s">
        <v>743</v>
      </c>
      <c r="B37" s="1036"/>
      <c r="C37" s="1037">
        <f t="shared" ref="C37:I37" si="4">SUM(C27:C36)</f>
        <v>9694</v>
      </c>
      <c r="D37" s="1087">
        <f t="shared" si="4"/>
        <v>8953</v>
      </c>
      <c r="E37" s="1087">
        <f t="shared" si="4"/>
        <v>9216</v>
      </c>
      <c r="F37" s="1037">
        <f t="shared" si="4"/>
        <v>2313</v>
      </c>
      <c r="G37" s="1038">
        <f t="shared" si="4"/>
        <v>2558</v>
      </c>
      <c r="H37" s="1041">
        <f t="shared" si="4"/>
        <v>0</v>
      </c>
      <c r="I37" s="1088">
        <f t="shared" si="4"/>
        <v>0</v>
      </c>
      <c r="J37" s="1038">
        <f t="shared" si="2"/>
        <v>4871</v>
      </c>
      <c r="K37" s="1089">
        <f t="shared" si="3"/>
        <v>52.853732638888886</v>
      </c>
      <c r="L37" s="368"/>
      <c r="M37" s="1090">
        <f>SUM(M27:M36)</f>
        <v>4871</v>
      </c>
      <c r="N37" s="1091">
        <f>SUM(N27:N36)</f>
        <v>0</v>
      </c>
      <c r="O37" s="1090">
        <f>SUM(O27:O36)</f>
        <v>0</v>
      </c>
    </row>
    <row r="38" spans="1:15">
      <c r="A38" s="383" t="s">
        <v>744</v>
      </c>
      <c r="B38" s="1049">
        <v>601</v>
      </c>
      <c r="C38" s="1092"/>
      <c r="D38" s="1075"/>
      <c r="E38" s="1076"/>
      <c r="F38" s="1093"/>
      <c r="G38" s="1053">
        <f>M38-F38</f>
        <v>0</v>
      </c>
      <c r="H38" s="1077"/>
      <c r="I38" s="1019"/>
      <c r="J38" s="1056">
        <f t="shared" si="2"/>
        <v>0</v>
      </c>
      <c r="K38" s="1057" t="e">
        <f t="shared" si="3"/>
        <v>#DIV/0!</v>
      </c>
      <c r="L38" s="368"/>
      <c r="M38" s="419"/>
      <c r="N38" s="1078"/>
      <c r="O38" s="1018"/>
    </row>
    <row r="39" spans="1:15">
      <c r="A39" s="394" t="s">
        <v>745</v>
      </c>
      <c r="B39" s="1059">
        <v>602</v>
      </c>
      <c r="C39" s="1016">
        <v>337</v>
      </c>
      <c r="D39" s="1079">
        <v>350</v>
      </c>
      <c r="E39" s="1080">
        <v>424</v>
      </c>
      <c r="F39" s="1079">
        <v>106</v>
      </c>
      <c r="G39" s="1020">
        <f>M39-F39</f>
        <v>106</v>
      </c>
      <c r="H39" s="1062"/>
      <c r="I39" s="1019"/>
      <c r="J39" s="1021">
        <f t="shared" si="2"/>
        <v>212</v>
      </c>
      <c r="K39" s="1063">
        <f t="shared" si="3"/>
        <v>50</v>
      </c>
      <c r="L39" s="368"/>
      <c r="M39" s="397">
        <v>212</v>
      </c>
      <c r="N39" s="1023"/>
      <c r="O39" s="1025"/>
    </row>
    <row r="40" spans="1:15">
      <c r="A40" s="394" t="s">
        <v>746</v>
      </c>
      <c r="B40" s="1059">
        <v>604</v>
      </c>
      <c r="C40" s="1016"/>
      <c r="D40" s="1079"/>
      <c r="E40" s="1080">
        <v>0</v>
      </c>
      <c r="F40" s="1079"/>
      <c r="G40" s="1020">
        <f>M40-F40</f>
        <v>0</v>
      </c>
      <c r="H40" s="1062"/>
      <c r="I40" s="1019"/>
      <c r="J40" s="1021">
        <f t="shared" si="2"/>
        <v>0</v>
      </c>
      <c r="K40" s="1063" t="e">
        <f t="shared" si="3"/>
        <v>#DIV/0!</v>
      </c>
      <c r="L40" s="368"/>
      <c r="M40" s="397"/>
      <c r="N40" s="1023"/>
      <c r="O40" s="1025"/>
    </row>
    <row r="41" spans="1:15">
      <c r="A41" s="394" t="s">
        <v>747</v>
      </c>
      <c r="B41" s="1059" t="s">
        <v>748</v>
      </c>
      <c r="C41" s="1016">
        <v>9155</v>
      </c>
      <c r="D41" s="1079">
        <v>8453</v>
      </c>
      <c r="E41" s="1080">
        <v>8764</v>
      </c>
      <c r="F41" s="1079">
        <v>2191</v>
      </c>
      <c r="G41" s="1020">
        <f>M41-F41</f>
        <v>2417</v>
      </c>
      <c r="H41" s="1062"/>
      <c r="I41" s="1019"/>
      <c r="J41" s="1021">
        <f t="shared" si="2"/>
        <v>4608</v>
      </c>
      <c r="K41" s="1063">
        <f t="shared" si="3"/>
        <v>52.578731172980376</v>
      </c>
      <c r="L41" s="368"/>
      <c r="M41" s="397">
        <v>4608</v>
      </c>
      <c r="N41" s="1023"/>
      <c r="O41" s="1025"/>
    </row>
    <row r="42" spans="1:15" ht="12.9" thickBot="1">
      <c r="A42" s="357" t="s">
        <v>749</v>
      </c>
      <c r="B42" s="1081" t="s">
        <v>750</v>
      </c>
      <c r="C42" s="1027">
        <v>202</v>
      </c>
      <c r="D42" s="1082">
        <v>150</v>
      </c>
      <c r="E42" s="1083">
        <v>28</v>
      </c>
      <c r="F42" s="1084">
        <v>4</v>
      </c>
      <c r="G42" s="1069">
        <f>M42-F42</f>
        <v>19</v>
      </c>
      <c r="H42" s="1085"/>
      <c r="I42" s="1019"/>
      <c r="J42" s="1072">
        <f t="shared" si="2"/>
        <v>23</v>
      </c>
      <c r="K42" s="1073">
        <f t="shared" si="3"/>
        <v>82.142857142857139</v>
      </c>
      <c r="L42" s="368"/>
      <c r="M42" s="425">
        <v>23</v>
      </c>
      <c r="N42" s="1048"/>
      <c r="O42" s="1045"/>
    </row>
    <row r="43" spans="1:15" ht="14.6" thickBot="1">
      <c r="A43" s="1086" t="s">
        <v>751</v>
      </c>
      <c r="B43" s="1036" t="s">
        <v>710</v>
      </c>
      <c r="C43" s="1037">
        <f t="shared" ref="C43:I43" si="5">SUM(C38:C42)</f>
        <v>9694</v>
      </c>
      <c r="D43" s="1087">
        <f t="shared" si="5"/>
        <v>8953</v>
      </c>
      <c r="E43" s="1087">
        <f t="shared" si="5"/>
        <v>9216</v>
      </c>
      <c r="F43" s="1038">
        <f t="shared" si="5"/>
        <v>2301</v>
      </c>
      <c r="G43" s="1094">
        <f t="shared" si="5"/>
        <v>2542</v>
      </c>
      <c r="H43" s="1038">
        <f t="shared" si="5"/>
        <v>0</v>
      </c>
      <c r="I43" s="1095">
        <f t="shared" si="5"/>
        <v>0</v>
      </c>
      <c r="J43" s="1096">
        <f t="shared" si="2"/>
        <v>4843</v>
      </c>
      <c r="K43" s="1097">
        <f t="shared" si="3"/>
        <v>52.549913194444443</v>
      </c>
      <c r="L43" s="368"/>
      <c r="M43" s="1038">
        <f>SUM(M38:M42)</f>
        <v>4843</v>
      </c>
      <c r="N43" s="1041">
        <f>SUM(N38:N42)</f>
        <v>0</v>
      </c>
      <c r="O43" s="1038">
        <f>SUM(O38:O42)</f>
        <v>0</v>
      </c>
    </row>
    <row r="44" spans="1:15" ht="5.25" customHeight="1" thickBot="1">
      <c r="A44" s="357"/>
      <c r="B44" s="1098"/>
      <c r="C44" s="1027"/>
      <c r="D44" s="1068"/>
      <c r="E44" s="1068"/>
      <c r="F44" s="1099"/>
      <c r="G44" s="1100"/>
      <c r="H44" s="1101"/>
      <c r="I44" s="1100"/>
      <c r="J44" s="1102"/>
      <c r="K44" s="1103"/>
      <c r="L44" s="368"/>
      <c r="M44" s="1104"/>
      <c r="N44" s="1041"/>
      <c r="O44" s="1041"/>
    </row>
    <row r="45" spans="1:15" ht="14.6" thickBot="1">
      <c r="A45" s="1105" t="s">
        <v>752</v>
      </c>
      <c r="B45" s="1036" t="s">
        <v>710</v>
      </c>
      <c r="C45" s="1038">
        <f t="shared" ref="C45:I45" si="6">C43-C41</f>
        <v>539</v>
      </c>
      <c r="D45" s="1037">
        <f t="shared" si="6"/>
        <v>500</v>
      </c>
      <c r="E45" s="1037">
        <f t="shared" si="6"/>
        <v>452</v>
      </c>
      <c r="F45" s="1038">
        <f t="shared" si="6"/>
        <v>110</v>
      </c>
      <c r="G45" s="1088">
        <f t="shared" si="6"/>
        <v>125</v>
      </c>
      <c r="H45" s="1038">
        <f t="shared" si="6"/>
        <v>0</v>
      </c>
      <c r="I45" s="1041">
        <f t="shared" si="6"/>
        <v>0</v>
      </c>
      <c r="J45" s="1102">
        <f>SUM(F45:I45)</f>
        <v>235</v>
      </c>
      <c r="K45" s="1103">
        <f>(J45/E45)*100</f>
        <v>51.991150442477874</v>
      </c>
      <c r="L45" s="368"/>
      <c r="M45" s="1038">
        <f>M43-M41</f>
        <v>235</v>
      </c>
      <c r="N45" s="1041">
        <f>N43-N41</f>
        <v>0</v>
      </c>
      <c r="O45" s="1038">
        <f>O43-O41</f>
        <v>0</v>
      </c>
    </row>
    <row r="46" spans="1:15" ht="14.6" thickBot="1">
      <c r="A46" s="1086" t="s">
        <v>753</v>
      </c>
      <c r="B46" s="1036" t="s">
        <v>710</v>
      </c>
      <c r="C46" s="1038">
        <f t="shared" ref="C46:I46" si="7">C43-C37</f>
        <v>0</v>
      </c>
      <c r="D46" s="1037">
        <f t="shared" si="7"/>
        <v>0</v>
      </c>
      <c r="E46" s="1037">
        <f t="shared" si="7"/>
        <v>0</v>
      </c>
      <c r="F46" s="1038">
        <f t="shared" si="7"/>
        <v>-12</v>
      </c>
      <c r="G46" s="1088">
        <f t="shared" si="7"/>
        <v>-16</v>
      </c>
      <c r="H46" s="1038">
        <f t="shared" si="7"/>
        <v>0</v>
      </c>
      <c r="I46" s="1041">
        <f t="shared" si="7"/>
        <v>0</v>
      </c>
      <c r="J46" s="1102">
        <f>SUM(F46:I46)</f>
        <v>-28</v>
      </c>
      <c r="K46" s="1103" t="e">
        <f>(J46/E46)*100</f>
        <v>#DIV/0!</v>
      </c>
      <c r="L46" s="368"/>
      <c r="M46" s="1038">
        <f>M43-M37</f>
        <v>-28</v>
      </c>
      <c r="N46" s="1041">
        <f>N43-N37</f>
        <v>0</v>
      </c>
      <c r="O46" s="1038">
        <f>O43-O37</f>
        <v>0</v>
      </c>
    </row>
    <row r="47" spans="1:15" ht="14.6" thickBot="1">
      <c r="A47" s="1106" t="s">
        <v>754</v>
      </c>
      <c r="B47" s="1107" t="s">
        <v>710</v>
      </c>
      <c r="C47" s="1038">
        <f t="shared" ref="C47:I47" si="8">C46-C41</f>
        <v>-9155</v>
      </c>
      <c r="D47" s="1037">
        <f t="shared" si="8"/>
        <v>-8453</v>
      </c>
      <c r="E47" s="1037">
        <f t="shared" si="8"/>
        <v>-8764</v>
      </c>
      <c r="F47" s="1038">
        <f t="shared" si="8"/>
        <v>-2203</v>
      </c>
      <c r="G47" s="1088">
        <f t="shared" si="8"/>
        <v>-2433</v>
      </c>
      <c r="H47" s="1038">
        <f t="shared" si="8"/>
        <v>0</v>
      </c>
      <c r="I47" s="1041">
        <f t="shared" si="8"/>
        <v>0</v>
      </c>
      <c r="J47" s="1102">
        <f>SUM(F47:I47)</f>
        <v>-4636</v>
      </c>
      <c r="K47" s="1108">
        <f>(J47/E47)*100</f>
        <v>52.898219990871752</v>
      </c>
      <c r="L47" s="368"/>
      <c r="M47" s="1038">
        <f>M46-M41</f>
        <v>-4636</v>
      </c>
      <c r="N47" s="1041">
        <f>N46-N41</f>
        <v>0</v>
      </c>
      <c r="O47" s="1038">
        <f>O46-O41</f>
        <v>0</v>
      </c>
    </row>
    <row r="50" spans="1:10" ht="14.15">
      <c r="A50" s="1109" t="s">
        <v>755</v>
      </c>
    </row>
    <row r="51" spans="1:10" s="345" customFormat="1" ht="14.15">
      <c r="A51" s="1110" t="s">
        <v>756</v>
      </c>
      <c r="B51" s="511"/>
      <c r="E51" s="327"/>
      <c r="F51" s="327"/>
      <c r="G51" s="327"/>
      <c r="H51" s="327"/>
      <c r="I51" s="327"/>
      <c r="J51" s="327"/>
    </row>
    <row r="52" spans="1:10" s="345" customFormat="1" ht="14.15">
      <c r="A52" s="512" t="s">
        <v>757</v>
      </c>
      <c r="B52" s="511"/>
      <c r="E52" s="327"/>
      <c r="F52" s="327"/>
      <c r="G52" s="327"/>
      <c r="H52" s="327"/>
      <c r="I52" s="327"/>
      <c r="J52" s="327"/>
    </row>
    <row r="53" spans="1:10" s="514" customFormat="1" ht="14.15">
      <c r="A53" s="512" t="s">
        <v>758</v>
      </c>
      <c r="B53" s="513"/>
      <c r="E53" s="515"/>
      <c r="F53" s="515"/>
      <c r="G53" s="515"/>
      <c r="H53" s="515"/>
      <c r="I53" s="515"/>
      <c r="J53" s="515"/>
    </row>
    <row r="55" spans="1:10">
      <c r="A55" s="652" t="s">
        <v>796</v>
      </c>
    </row>
    <row r="56" spans="1:10">
      <c r="A56" s="652"/>
    </row>
    <row r="57" spans="1:10">
      <c r="A57" s="325" t="s">
        <v>797</v>
      </c>
    </row>
    <row r="59" spans="1:10">
      <c r="A59" s="325" t="s">
        <v>798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sqref="A1:XFD1048576"/>
    </sheetView>
  </sheetViews>
  <sheetFormatPr defaultColWidth="8.69140625" defaultRowHeight="12.45"/>
  <cols>
    <col min="1" max="1" width="37.69140625" style="646" customWidth="1"/>
    <col min="2" max="2" width="7.3046875" style="1284" customWidth="1"/>
    <col min="3" max="3" width="11.53515625" style="1112" hidden="1" customWidth="1"/>
    <col min="4" max="4" width="11.53515625" style="1112" customWidth="1"/>
    <col min="5" max="5" width="11.53515625" style="1285" customWidth="1"/>
    <col min="6" max="6" width="11.3828125" style="1285" customWidth="1"/>
    <col min="7" max="7" width="9.84375" style="1285" customWidth="1"/>
    <col min="8" max="8" width="9.15234375" style="1285" customWidth="1"/>
    <col min="9" max="9" width="9.3046875" style="1285" customWidth="1"/>
    <col min="10" max="10" width="9.15234375" style="1285" customWidth="1"/>
    <col min="11" max="11" width="12" style="1112" customWidth="1"/>
    <col min="12" max="12" width="8.69140625" style="1112"/>
    <col min="13" max="13" width="11.84375" style="1112" customWidth="1"/>
    <col min="14" max="14" width="12.53515625" style="1112" customWidth="1"/>
    <col min="15" max="15" width="11.84375" style="1112" customWidth="1"/>
    <col min="16" max="16" width="12" style="1112" customWidth="1"/>
    <col min="17" max="16384" width="8.69140625" style="1112"/>
  </cols>
  <sheetData>
    <row r="1" spans="1:16" ht="24" customHeight="1">
      <c r="A1" s="1561"/>
      <c r="B1" s="1562"/>
      <c r="C1" s="1562"/>
      <c r="D1" s="1562"/>
      <c r="E1" s="1562"/>
      <c r="F1" s="1562"/>
      <c r="G1" s="1562"/>
      <c r="H1" s="1562"/>
      <c r="I1" s="1562"/>
      <c r="J1" s="1562"/>
      <c r="K1" s="1562"/>
      <c r="L1" s="1562"/>
      <c r="M1" s="1562"/>
      <c r="N1" s="1562"/>
      <c r="O1" s="1562"/>
      <c r="P1" s="1111"/>
    </row>
    <row r="2" spans="1:16">
      <c r="B2" s="646"/>
      <c r="C2" s="646"/>
      <c r="D2" s="646"/>
      <c r="E2" s="647"/>
      <c r="F2" s="647"/>
      <c r="G2" s="647"/>
      <c r="H2" s="647"/>
      <c r="I2" s="647"/>
      <c r="J2" s="647"/>
      <c r="K2" s="646"/>
      <c r="L2" s="646"/>
      <c r="M2" s="646"/>
      <c r="N2" s="646"/>
      <c r="O2" s="648"/>
    </row>
    <row r="3" spans="1:16" ht="17.600000000000001">
      <c r="A3" s="1113" t="s">
        <v>686</v>
      </c>
      <c r="B3" s="646"/>
      <c r="C3" s="646"/>
      <c r="D3" s="646"/>
      <c r="E3" s="647"/>
      <c r="F3" s="650"/>
      <c r="G3" s="650"/>
      <c r="H3" s="647"/>
      <c r="I3" s="647"/>
      <c r="J3" s="647"/>
      <c r="K3" s="646"/>
      <c r="L3" s="646"/>
      <c r="M3" s="646"/>
      <c r="N3" s="646"/>
      <c r="O3" s="646"/>
    </row>
    <row r="4" spans="1:16" ht="21.75" customHeight="1">
      <c r="A4" s="1114"/>
      <c r="B4" s="646"/>
      <c r="C4" s="646"/>
      <c r="D4" s="646"/>
      <c r="E4" s="647"/>
      <c r="F4" s="650"/>
      <c r="G4" s="650"/>
      <c r="H4" s="647"/>
      <c r="I4" s="647"/>
      <c r="J4" s="647"/>
      <c r="K4" s="646"/>
      <c r="L4" s="646"/>
      <c r="M4" s="646"/>
      <c r="N4" s="646"/>
      <c r="O4" s="646"/>
    </row>
    <row r="5" spans="1:16">
      <c r="A5" s="652"/>
      <c r="B5" s="646"/>
      <c r="C5" s="646"/>
      <c r="D5" s="646"/>
      <c r="E5" s="647"/>
      <c r="F5" s="650"/>
      <c r="G5" s="650"/>
      <c r="H5" s="647"/>
      <c r="I5" s="647"/>
      <c r="J5" s="647"/>
      <c r="K5" s="646"/>
      <c r="L5" s="646"/>
      <c r="M5" s="646"/>
      <c r="N5" s="646"/>
      <c r="O5" s="646"/>
    </row>
    <row r="6" spans="1:16" ht="6" customHeight="1">
      <c r="B6" s="653"/>
      <c r="C6" s="653"/>
      <c r="D6" s="646"/>
      <c r="E6" s="647"/>
      <c r="F6" s="650"/>
      <c r="G6" s="650"/>
      <c r="H6" s="647"/>
      <c r="I6" s="647"/>
      <c r="J6" s="647"/>
      <c r="K6" s="646"/>
      <c r="L6" s="646"/>
      <c r="M6" s="646"/>
      <c r="N6" s="646"/>
      <c r="O6" s="646"/>
    </row>
    <row r="7" spans="1:16" ht="24.75" customHeight="1">
      <c r="A7" s="1115" t="s">
        <v>687</v>
      </c>
      <c r="B7" s="1116"/>
      <c r="C7" s="1563" t="s">
        <v>799</v>
      </c>
      <c r="D7" s="1563"/>
      <c r="E7" s="1563"/>
      <c r="F7" s="1563"/>
      <c r="G7" s="1564"/>
      <c r="H7" s="1564"/>
      <c r="I7" s="1564"/>
      <c r="J7" s="1564"/>
      <c r="K7" s="1564"/>
      <c r="L7" s="1555"/>
      <c r="M7" s="1555"/>
      <c r="N7" s="1555"/>
      <c r="O7" s="1555"/>
    </row>
    <row r="8" spans="1:16" ht="23.25" customHeight="1" thickBot="1">
      <c r="A8" s="652" t="s">
        <v>689</v>
      </c>
      <c r="B8" s="646"/>
      <c r="C8" s="646"/>
      <c r="D8" s="646"/>
      <c r="E8" s="647"/>
      <c r="F8" s="650"/>
      <c r="G8" s="650"/>
      <c r="H8" s="647"/>
      <c r="I8" s="647"/>
      <c r="J8" s="647"/>
      <c r="K8" s="646"/>
      <c r="L8" s="646"/>
      <c r="M8" s="646"/>
      <c r="N8" s="646"/>
      <c r="O8" s="646"/>
    </row>
    <row r="9" spans="1:16" ht="12.9" thickBot="1">
      <c r="A9" s="1565" t="s">
        <v>697</v>
      </c>
      <c r="B9" s="1567" t="s">
        <v>771</v>
      </c>
      <c r="C9" s="1117" t="s">
        <v>0</v>
      </c>
      <c r="D9" s="656" t="s">
        <v>690</v>
      </c>
      <c r="E9" s="657" t="s">
        <v>691</v>
      </c>
      <c r="F9" s="1569" t="s">
        <v>692</v>
      </c>
      <c r="G9" s="1570"/>
      <c r="H9" s="1570"/>
      <c r="I9" s="1571"/>
      <c r="J9" s="1118" t="s">
        <v>693</v>
      </c>
      <c r="K9" s="1119" t="s">
        <v>694</v>
      </c>
      <c r="M9" s="1120" t="s">
        <v>695</v>
      </c>
      <c r="N9" s="1120" t="s">
        <v>696</v>
      </c>
      <c r="O9" s="1120" t="s">
        <v>695</v>
      </c>
    </row>
    <row r="10" spans="1:16" ht="12.9" thickBot="1">
      <c r="A10" s="1566"/>
      <c r="B10" s="1568"/>
      <c r="C10" s="1121" t="s">
        <v>699</v>
      </c>
      <c r="D10" s="660">
        <v>2022</v>
      </c>
      <c r="E10" s="663">
        <v>2022</v>
      </c>
      <c r="F10" s="1122" t="s">
        <v>700</v>
      </c>
      <c r="G10" s="1123" t="s">
        <v>701</v>
      </c>
      <c r="H10" s="1123" t="s">
        <v>702</v>
      </c>
      <c r="I10" s="1124" t="s">
        <v>703</v>
      </c>
      <c r="J10" s="1125" t="s">
        <v>704</v>
      </c>
      <c r="K10" s="1126" t="s">
        <v>705</v>
      </c>
      <c r="M10" s="1127" t="s">
        <v>706</v>
      </c>
      <c r="N10" s="1128" t="s">
        <v>707</v>
      </c>
      <c r="O10" s="1128" t="s">
        <v>708</v>
      </c>
    </row>
    <row r="11" spans="1:16">
      <c r="A11" s="1129" t="s">
        <v>776</v>
      </c>
      <c r="B11" s="1130"/>
      <c r="C11" s="1131">
        <v>14</v>
      </c>
      <c r="D11" s="1132">
        <v>15</v>
      </c>
      <c r="E11" s="1133">
        <v>15</v>
      </c>
      <c r="F11" s="1134">
        <v>15</v>
      </c>
      <c r="G11" s="1135">
        <f>M11</f>
        <v>14</v>
      </c>
      <c r="H11" s="1136"/>
      <c r="I11" s="1137"/>
      <c r="J11" s="1138" t="s">
        <v>710</v>
      </c>
      <c r="K11" s="1139" t="s">
        <v>710</v>
      </c>
      <c r="L11" s="1140"/>
      <c r="M11" s="1133">
        <v>14</v>
      </c>
      <c r="N11" s="1141"/>
      <c r="O11" s="1141"/>
    </row>
    <row r="12" spans="1:16" ht="12.9" thickBot="1">
      <c r="A12" s="1142" t="s">
        <v>777</v>
      </c>
      <c r="B12" s="1143"/>
      <c r="C12" s="1144">
        <v>12.49</v>
      </c>
      <c r="D12" s="1145">
        <v>13.07</v>
      </c>
      <c r="E12" s="1146">
        <v>13.07</v>
      </c>
      <c r="F12" s="1147">
        <v>12.636100000000001</v>
      </c>
      <c r="G12" s="1148">
        <f t="shared" ref="G12:G23" si="0">M12</f>
        <v>12.52</v>
      </c>
      <c r="H12" s="1149"/>
      <c r="I12" s="1150"/>
      <c r="J12" s="1151"/>
      <c r="K12" s="1152" t="s">
        <v>710</v>
      </c>
      <c r="L12" s="1140"/>
      <c r="M12" s="1153">
        <v>12.52</v>
      </c>
      <c r="N12" s="1154"/>
      <c r="O12" s="1154"/>
    </row>
    <row r="13" spans="1:16">
      <c r="A13" s="1155" t="s">
        <v>762</v>
      </c>
      <c r="B13" s="1156" t="s">
        <v>713</v>
      </c>
      <c r="C13" s="1157">
        <v>4381</v>
      </c>
      <c r="D13" s="690" t="s">
        <v>710</v>
      </c>
      <c r="E13" s="1158" t="s">
        <v>710</v>
      </c>
      <c r="F13" s="1158">
        <v>4344</v>
      </c>
      <c r="G13" s="1159">
        <f t="shared" si="0"/>
        <v>4369</v>
      </c>
      <c r="H13" s="1159"/>
      <c r="I13" s="1160"/>
      <c r="J13" s="1161" t="s">
        <v>710</v>
      </c>
      <c r="K13" s="1162" t="s">
        <v>710</v>
      </c>
      <c r="L13" s="1140"/>
      <c r="M13" s="1163">
        <v>4369</v>
      </c>
      <c r="N13" s="1157"/>
      <c r="O13" s="1157"/>
    </row>
    <row r="14" spans="1:16">
      <c r="A14" s="1164" t="s">
        <v>763</v>
      </c>
      <c r="B14" s="1165" t="s">
        <v>715</v>
      </c>
      <c r="C14" s="1157">
        <v>4171</v>
      </c>
      <c r="D14" s="699" t="s">
        <v>710</v>
      </c>
      <c r="E14" s="1166" t="s">
        <v>710</v>
      </c>
      <c r="F14" s="1158">
        <v>4145</v>
      </c>
      <c r="G14" s="1167">
        <f t="shared" si="0"/>
        <v>4118</v>
      </c>
      <c r="H14" s="1167"/>
      <c r="I14" s="1168"/>
      <c r="J14" s="1161" t="s">
        <v>710</v>
      </c>
      <c r="K14" s="1162" t="s">
        <v>710</v>
      </c>
      <c r="L14" s="1140"/>
      <c r="M14" s="1169">
        <v>4118</v>
      </c>
      <c r="N14" s="1157"/>
      <c r="O14" s="1157"/>
    </row>
    <row r="15" spans="1:16">
      <c r="A15" s="1164" t="s">
        <v>716</v>
      </c>
      <c r="B15" s="1165" t="s">
        <v>717</v>
      </c>
      <c r="C15" s="1157">
        <v>57</v>
      </c>
      <c r="D15" s="699" t="s">
        <v>710</v>
      </c>
      <c r="E15" s="1166" t="s">
        <v>710</v>
      </c>
      <c r="F15" s="1158">
        <v>62</v>
      </c>
      <c r="G15" s="1167">
        <f t="shared" si="0"/>
        <v>57</v>
      </c>
      <c r="H15" s="1167"/>
      <c r="I15" s="1168"/>
      <c r="J15" s="1161" t="s">
        <v>710</v>
      </c>
      <c r="K15" s="1162" t="s">
        <v>710</v>
      </c>
      <c r="L15" s="1140"/>
      <c r="M15" s="1169">
        <v>57</v>
      </c>
      <c r="N15" s="1157"/>
      <c r="O15" s="1157"/>
    </row>
    <row r="16" spans="1:16">
      <c r="A16" s="1164" t="s">
        <v>718</v>
      </c>
      <c r="B16" s="1165" t="s">
        <v>710</v>
      </c>
      <c r="C16" s="1157">
        <v>772</v>
      </c>
      <c r="D16" s="699" t="s">
        <v>710</v>
      </c>
      <c r="E16" s="1166" t="s">
        <v>710</v>
      </c>
      <c r="F16" s="1158">
        <v>3096</v>
      </c>
      <c r="G16" s="1167">
        <f t="shared" si="0"/>
        <v>4627</v>
      </c>
      <c r="H16" s="1167"/>
      <c r="I16" s="1168"/>
      <c r="J16" s="1161" t="s">
        <v>710</v>
      </c>
      <c r="K16" s="1162" t="s">
        <v>710</v>
      </c>
      <c r="L16" s="1140"/>
      <c r="M16" s="1169">
        <v>4627</v>
      </c>
      <c r="N16" s="1157"/>
      <c r="O16" s="1157"/>
    </row>
    <row r="17" spans="1:15" ht="12.9" thickBot="1">
      <c r="A17" s="1170" t="s">
        <v>719</v>
      </c>
      <c r="B17" s="1171" t="s">
        <v>720</v>
      </c>
      <c r="C17" s="1172">
        <v>1362</v>
      </c>
      <c r="D17" s="704" t="s">
        <v>710</v>
      </c>
      <c r="E17" s="1173" t="s">
        <v>710</v>
      </c>
      <c r="F17" s="1158">
        <v>1398</v>
      </c>
      <c r="G17" s="1174">
        <f t="shared" si="0"/>
        <v>1680</v>
      </c>
      <c r="H17" s="1175"/>
      <c r="I17" s="1168"/>
      <c r="J17" s="1176" t="s">
        <v>710</v>
      </c>
      <c r="K17" s="1139" t="s">
        <v>710</v>
      </c>
      <c r="L17" s="1140"/>
      <c r="M17" s="1177">
        <v>1680</v>
      </c>
      <c r="N17" s="1172"/>
      <c r="O17" s="1172"/>
    </row>
    <row r="18" spans="1:15" ht="12.9" thickBot="1">
      <c r="A18" s="1178" t="s">
        <v>721</v>
      </c>
      <c r="B18" s="1179"/>
      <c r="C18" s="1180">
        <f t="shared" ref="C18" si="1">C13-C14+C15+C16+C17</f>
        <v>2401</v>
      </c>
      <c r="D18" s="409" t="s">
        <v>710</v>
      </c>
      <c r="E18" s="1181" t="s">
        <v>710</v>
      </c>
      <c r="F18" s="1181">
        <f>F13-F14+F15+F16+F17</f>
        <v>4755</v>
      </c>
      <c r="G18" s="1181">
        <f>G13-G14+G15+G16+G17</f>
        <v>6615</v>
      </c>
      <c r="H18" s="1181"/>
      <c r="I18" s="1180"/>
      <c r="J18" s="1182" t="s">
        <v>710</v>
      </c>
      <c r="K18" s="1183" t="s">
        <v>710</v>
      </c>
      <c r="L18" s="1140"/>
      <c r="M18" s="1180">
        <f>M13-M14+M15+M16+M17</f>
        <v>6615</v>
      </c>
      <c r="N18" s="1180">
        <f t="shared" ref="N18:O18" si="2">N13-N14+N15+N16+N17</f>
        <v>0</v>
      </c>
      <c r="O18" s="1180">
        <f t="shared" si="2"/>
        <v>0</v>
      </c>
    </row>
    <row r="19" spans="1:15">
      <c r="A19" s="1170" t="s">
        <v>722</v>
      </c>
      <c r="B19" s="1184">
        <v>401</v>
      </c>
      <c r="C19" s="1172">
        <v>163</v>
      </c>
      <c r="D19" s="690" t="s">
        <v>710</v>
      </c>
      <c r="E19" s="1158" t="s">
        <v>710</v>
      </c>
      <c r="F19" s="1185">
        <v>151</v>
      </c>
      <c r="G19" s="1186">
        <f t="shared" si="0"/>
        <v>204</v>
      </c>
      <c r="H19" s="1159"/>
      <c r="I19" s="1168"/>
      <c r="J19" s="1176" t="s">
        <v>710</v>
      </c>
      <c r="K19" s="1139" t="s">
        <v>710</v>
      </c>
      <c r="L19" s="1140"/>
      <c r="M19" s="1187">
        <v>204</v>
      </c>
      <c r="N19" s="1172"/>
      <c r="O19" s="1172"/>
    </row>
    <row r="20" spans="1:15">
      <c r="A20" s="1164" t="s">
        <v>723</v>
      </c>
      <c r="B20" s="1165" t="s">
        <v>724</v>
      </c>
      <c r="C20" s="1157">
        <v>593</v>
      </c>
      <c r="D20" s="699" t="s">
        <v>710</v>
      </c>
      <c r="E20" s="1166" t="s">
        <v>710</v>
      </c>
      <c r="F20" s="1166">
        <v>368</v>
      </c>
      <c r="G20" s="1167">
        <f t="shared" si="0"/>
        <v>261</v>
      </c>
      <c r="H20" s="1167"/>
      <c r="I20" s="1168"/>
      <c r="J20" s="1161" t="s">
        <v>710</v>
      </c>
      <c r="K20" s="1162" t="s">
        <v>710</v>
      </c>
      <c r="L20" s="1140"/>
      <c r="M20" s="1169">
        <v>261</v>
      </c>
      <c r="N20" s="1157"/>
      <c r="O20" s="1157"/>
    </row>
    <row r="21" spans="1:15">
      <c r="A21" s="1164" t="s">
        <v>725</v>
      </c>
      <c r="B21" s="1165" t="s">
        <v>710</v>
      </c>
      <c r="C21" s="1157">
        <v>541</v>
      </c>
      <c r="D21" s="699" t="s">
        <v>710</v>
      </c>
      <c r="E21" s="1166" t="s">
        <v>710</v>
      </c>
      <c r="F21" s="1166">
        <v>788</v>
      </c>
      <c r="G21" s="1167">
        <f t="shared" si="0"/>
        <v>788</v>
      </c>
      <c r="H21" s="1167"/>
      <c r="I21" s="1168"/>
      <c r="J21" s="1161" t="s">
        <v>710</v>
      </c>
      <c r="K21" s="1162" t="s">
        <v>710</v>
      </c>
      <c r="L21" s="1140"/>
      <c r="M21" s="1169">
        <v>788</v>
      </c>
      <c r="N21" s="1157"/>
      <c r="O21" s="1157"/>
    </row>
    <row r="22" spans="1:15">
      <c r="A22" s="1164" t="s">
        <v>726</v>
      </c>
      <c r="B22" s="1165" t="s">
        <v>710</v>
      </c>
      <c r="C22" s="1157">
        <v>1104</v>
      </c>
      <c r="D22" s="699" t="s">
        <v>710</v>
      </c>
      <c r="E22" s="1166" t="s">
        <v>710</v>
      </c>
      <c r="F22" s="1166">
        <v>3389</v>
      </c>
      <c r="G22" s="1167">
        <f t="shared" si="0"/>
        <v>5124</v>
      </c>
      <c r="H22" s="1167"/>
      <c r="I22" s="1168"/>
      <c r="J22" s="1161" t="s">
        <v>710</v>
      </c>
      <c r="K22" s="1162" t="s">
        <v>710</v>
      </c>
      <c r="L22" s="1140"/>
      <c r="M22" s="1169">
        <v>5124</v>
      </c>
      <c r="N22" s="1157"/>
      <c r="O22" s="1157"/>
    </row>
    <row r="23" spans="1:15" ht="12.9" thickBot="1">
      <c r="A23" s="1142" t="s">
        <v>727</v>
      </c>
      <c r="B23" s="1188" t="s">
        <v>710</v>
      </c>
      <c r="C23" s="1189">
        <v>0</v>
      </c>
      <c r="D23" s="704" t="s">
        <v>710</v>
      </c>
      <c r="E23" s="1173" t="s">
        <v>710</v>
      </c>
      <c r="F23" s="1173"/>
      <c r="G23" s="1174">
        <f t="shared" si="0"/>
        <v>0</v>
      </c>
      <c r="H23" s="1175"/>
      <c r="I23" s="1190"/>
      <c r="J23" s="1191" t="s">
        <v>710</v>
      </c>
      <c r="K23" s="1192" t="s">
        <v>710</v>
      </c>
      <c r="L23" s="1140"/>
      <c r="M23" s="1193">
        <v>0</v>
      </c>
      <c r="N23" s="1189"/>
      <c r="O23" s="1189"/>
    </row>
    <row r="24" spans="1:15" ht="14.15">
      <c r="A24" s="1194" t="s">
        <v>728</v>
      </c>
      <c r="B24" s="1195" t="s">
        <v>710</v>
      </c>
      <c r="C24" s="1196">
        <v>7677</v>
      </c>
      <c r="D24" s="571">
        <v>7500</v>
      </c>
      <c r="E24" s="1197">
        <v>7500</v>
      </c>
      <c r="F24" s="1198">
        <v>1753</v>
      </c>
      <c r="G24" s="1199">
        <f>M24-F24</f>
        <v>2182</v>
      </c>
      <c r="H24" s="1200"/>
      <c r="I24" s="1160"/>
      <c r="J24" s="1201">
        <f t="shared" ref="J24:J47" si="3">SUM(F24:I24)</f>
        <v>3935</v>
      </c>
      <c r="K24" s="1202">
        <f t="shared" ref="K24:K47" si="4">(J24/E24)*100</f>
        <v>52.466666666666661</v>
      </c>
      <c r="L24" s="1140"/>
      <c r="M24" s="1203">
        <v>3935</v>
      </c>
      <c r="N24" s="1204"/>
      <c r="O24" s="1205"/>
    </row>
    <row r="25" spans="1:15" ht="14.15">
      <c r="A25" s="1164" t="s">
        <v>729</v>
      </c>
      <c r="B25" s="1206" t="s">
        <v>710</v>
      </c>
      <c r="C25" s="1207"/>
      <c r="D25" s="578"/>
      <c r="E25" s="1208"/>
      <c r="F25" s="1209"/>
      <c r="G25" s="1210">
        <f t="shared" ref="G25:G42" si="5">M25-F25</f>
        <v>0</v>
      </c>
      <c r="H25" s="1211"/>
      <c r="I25" s="1212"/>
      <c r="J25" s="1213">
        <f t="shared" si="3"/>
        <v>0</v>
      </c>
      <c r="K25" s="1214" t="e">
        <f t="shared" si="4"/>
        <v>#DIV/0!</v>
      </c>
      <c r="L25" s="1140"/>
      <c r="M25" s="1215">
        <v>0</v>
      </c>
      <c r="N25" s="1216"/>
      <c r="O25" s="1217"/>
    </row>
    <row r="26" spans="1:15" ht="14.6" thickBot="1">
      <c r="A26" s="1142" t="s">
        <v>730</v>
      </c>
      <c r="B26" s="1218">
        <v>672</v>
      </c>
      <c r="C26" s="1219">
        <v>990</v>
      </c>
      <c r="D26" s="585">
        <v>1200</v>
      </c>
      <c r="E26" s="1220">
        <v>1200</v>
      </c>
      <c r="F26" s="1221">
        <v>300</v>
      </c>
      <c r="G26" s="1222">
        <f t="shared" si="5"/>
        <v>300</v>
      </c>
      <c r="H26" s="1223"/>
      <c r="I26" s="1224"/>
      <c r="J26" s="1225">
        <f t="shared" si="3"/>
        <v>600</v>
      </c>
      <c r="K26" s="1226">
        <f t="shared" si="4"/>
        <v>50</v>
      </c>
      <c r="L26" s="1140"/>
      <c r="M26" s="1227">
        <v>600</v>
      </c>
      <c r="N26" s="1228"/>
      <c r="O26" s="1229"/>
    </row>
    <row r="27" spans="1:15" ht="14.15">
      <c r="A27" s="1155" t="s">
        <v>731</v>
      </c>
      <c r="B27" s="1230">
        <v>501</v>
      </c>
      <c r="C27" s="1231">
        <v>500</v>
      </c>
      <c r="D27" s="595">
        <v>470</v>
      </c>
      <c r="E27" s="1232">
        <v>520</v>
      </c>
      <c r="F27" s="1233">
        <v>166</v>
      </c>
      <c r="G27" s="1160">
        <f t="shared" si="5"/>
        <v>159</v>
      </c>
      <c r="H27" s="1211"/>
      <c r="I27" s="1212"/>
      <c r="J27" s="1234">
        <f t="shared" si="3"/>
        <v>325</v>
      </c>
      <c r="K27" s="1235">
        <f t="shared" si="4"/>
        <v>62.5</v>
      </c>
      <c r="L27" s="1140"/>
      <c r="M27" s="1187">
        <v>325</v>
      </c>
      <c r="N27" s="1236"/>
      <c r="O27" s="1237"/>
    </row>
    <row r="28" spans="1:15" ht="14.15">
      <c r="A28" s="1164" t="s">
        <v>732</v>
      </c>
      <c r="B28" s="1206">
        <v>502</v>
      </c>
      <c r="C28" s="1238">
        <v>310</v>
      </c>
      <c r="D28" s="601">
        <v>350</v>
      </c>
      <c r="E28" s="1239">
        <v>350</v>
      </c>
      <c r="F28" s="1240">
        <v>84</v>
      </c>
      <c r="G28" s="1168">
        <f t="shared" si="5"/>
        <v>78</v>
      </c>
      <c r="H28" s="1211"/>
      <c r="I28" s="1212"/>
      <c r="J28" s="1213">
        <f t="shared" si="3"/>
        <v>162</v>
      </c>
      <c r="K28" s="1214">
        <f t="shared" si="4"/>
        <v>46.285714285714285</v>
      </c>
      <c r="L28" s="1140"/>
      <c r="M28" s="1169">
        <v>162</v>
      </c>
      <c r="N28" s="1241"/>
      <c r="O28" s="1242"/>
    </row>
    <row r="29" spans="1:15" ht="14.15">
      <c r="A29" s="1164" t="s">
        <v>733</v>
      </c>
      <c r="B29" s="1206">
        <v>504</v>
      </c>
      <c r="C29" s="1238"/>
      <c r="D29" s="601"/>
      <c r="E29" s="1239"/>
      <c r="F29" s="1240"/>
      <c r="G29" s="1168">
        <f t="shared" si="5"/>
        <v>0</v>
      </c>
      <c r="H29" s="1211"/>
      <c r="I29" s="1212"/>
      <c r="J29" s="1213">
        <f t="shared" si="3"/>
        <v>0</v>
      </c>
      <c r="K29" s="1214" t="e">
        <f t="shared" si="4"/>
        <v>#DIV/0!</v>
      </c>
      <c r="L29" s="1140"/>
      <c r="M29" s="1169">
        <v>0</v>
      </c>
      <c r="N29" s="1241"/>
      <c r="O29" s="1242"/>
    </row>
    <row r="30" spans="1:15" ht="14.15">
      <c r="A30" s="1164" t="s">
        <v>734</v>
      </c>
      <c r="B30" s="1206">
        <v>511</v>
      </c>
      <c r="C30" s="1238">
        <v>272</v>
      </c>
      <c r="D30" s="601">
        <v>530</v>
      </c>
      <c r="E30" s="1239">
        <v>350</v>
      </c>
      <c r="F30" s="1240">
        <v>20</v>
      </c>
      <c r="G30" s="1168">
        <f t="shared" si="5"/>
        <v>10</v>
      </c>
      <c r="H30" s="1211"/>
      <c r="I30" s="1212"/>
      <c r="J30" s="1213">
        <f t="shared" si="3"/>
        <v>30</v>
      </c>
      <c r="K30" s="1214">
        <f t="shared" si="4"/>
        <v>8.5714285714285712</v>
      </c>
      <c r="L30" s="1140"/>
      <c r="M30" s="1169">
        <v>30</v>
      </c>
      <c r="N30" s="1241"/>
      <c r="O30" s="1242"/>
    </row>
    <row r="31" spans="1:15" ht="14.15">
      <c r="A31" s="1164" t="s">
        <v>735</v>
      </c>
      <c r="B31" s="1206">
        <v>518</v>
      </c>
      <c r="C31" s="1238">
        <v>296</v>
      </c>
      <c r="D31" s="601">
        <v>391</v>
      </c>
      <c r="E31" s="1239">
        <v>441</v>
      </c>
      <c r="F31" s="1240">
        <v>143</v>
      </c>
      <c r="G31" s="1168">
        <f t="shared" si="5"/>
        <v>80</v>
      </c>
      <c r="H31" s="1211"/>
      <c r="I31" s="1212"/>
      <c r="J31" s="1213">
        <f t="shared" si="3"/>
        <v>223</v>
      </c>
      <c r="K31" s="1214">
        <f t="shared" si="4"/>
        <v>50.566893424036287</v>
      </c>
      <c r="L31" s="1140"/>
      <c r="M31" s="1169">
        <v>223</v>
      </c>
      <c r="N31" s="1241"/>
      <c r="O31" s="1242"/>
    </row>
    <row r="32" spans="1:15" ht="14.15">
      <c r="A32" s="1164" t="s">
        <v>736</v>
      </c>
      <c r="B32" s="1206">
        <v>521</v>
      </c>
      <c r="C32" s="1238">
        <v>4941</v>
      </c>
      <c r="D32" s="601">
        <v>4680</v>
      </c>
      <c r="E32" s="1239">
        <v>4680</v>
      </c>
      <c r="F32" s="1240">
        <v>1087</v>
      </c>
      <c r="G32" s="1168">
        <f t="shared" si="5"/>
        <v>1376</v>
      </c>
      <c r="H32" s="1211"/>
      <c r="I32" s="1212"/>
      <c r="J32" s="1213">
        <f t="shared" si="3"/>
        <v>2463</v>
      </c>
      <c r="K32" s="1214">
        <f t="shared" si="4"/>
        <v>52.628205128205131</v>
      </c>
      <c r="L32" s="1140"/>
      <c r="M32" s="1169">
        <v>2463</v>
      </c>
      <c r="N32" s="1241"/>
      <c r="O32" s="1242"/>
    </row>
    <row r="33" spans="1:15" ht="14.15">
      <c r="A33" s="1164" t="s">
        <v>737</v>
      </c>
      <c r="B33" s="1206" t="s">
        <v>738</v>
      </c>
      <c r="C33" s="1238">
        <v>1943</v>
      </c>
      <c r="D33" s="601">
        <v>1796</v>
      </c>
      <c r="E33" s="1239">
        <v>1796</v>
      </c>
      <c r="F33" s="1240">
        <v>342</v>
      </c>
      <c r="G33" s="1168">
        <f t="shared" si="5"/>
        <v>493</v>
      </c>
      <c r="H33" s="1211"/>
      <c r="I33" s="1212"/>
      <c r="J33" s="1213">
        <f t="shared" si="3"/>
        <v>835</v>
      </c>
      <c r="K33" s="1214">
        <f t="shared" si="4"/>
        <v>46.492204899777285</v>
      </c>
      <c r="L33" s="1140"/>
      <c r="M33" s="1169">
        <v>835</v>
      </c>
      <c r="N33" s="1241"/>
      <c r="O33" s="1242"/>
    </row>
    <row r="34" spans="1:15" ht="14.15">
      <c r="A34" s="1164" t="s">
        <v>739</v>
      </c>
      <c r="B34" s="1206">
        <v>557</v>
      </c>
      <c r="C34" s="1238"/>
      <c r="D34" s="601"/>
      <c r="E34" s="1239"/>
      <c r="F34" s="1240"/>
      <c r="G34" s="1168">
        <f t="shared" si="5"/>
        <v>0</v>
      </c>
      <c r="H34" s="1211"/>
      <c r="I34" s="1212"/>
      <c r="J34" s="1213">
        <f t="shared" si="3"/>
        <v>0</v>
      </c>
      <c r="K34" s="1214" t="e">
        <f t="shared" si="4"/>
        <v>#DIV/0!</v>
      </c>
      <c r="L34" s="1140"/>
      <c r="M34" s="1169">
        <v>0</v>
      </c>
      <c r="N34" s="1241"/>
      <c r="O34" s="1242"/>
    </row>
    <row r="35" spans="1:15" ht="14.15">
      <c r="A35" s="1164" t="s">
        <v>740</v>
      </c>
      <c r="B35" s="1206">
        <v>551</v>
      </c>
      <c r="C35" s="1238">
        <v>48</v>
      </c>
      <c r="D35" s="601">
        <v>48</v>
      </c>
      <c r="E35" s="1239">
        <v>48</v>
      </c>
      <c r="F35" s="1240">
        <v>12</v>
      </c>
      <c r="G35" s="1168">
        <f t="shared" si="5"/>
        <v>12</v>
      </c>
      <c r="H35" s="1211"/>
      <c r="I35" s="1212"/>
      <c r="J35" s="1213">
        <f t="shared" si="3"/>
        <v>24</v>
      </c>
      <c r="K35" s="1214">
        <f t="shared" si="4"/>
        <v>50</v>
      </c>
      <c r="L35" s="1140"/>
      <c r="M35" s="1169">
        <v>24</v>
      </c>
      <c r="N35" s="1241"/>
      <c r="O35" s="1242"/>
    </row>
    <row r="36" spans="1:15" ht="14.6" thickBot="1">
      <c r="A36" s="1243" t="s">
        <v>741</v>
      </c>
      <c r="B36" s="1244" t="s">
        <v>742</v>
      </c>
      <c r="C36" s="1245">
        <v>-75</v>
      </c>
      <c r="D36" s="1246">
        <v>20</v>
      </c>
      <c r="E36" s="1247">
        <v>100</v>
      </c>
      <c r="F36" s="1248">
        <v>32</v>
      </c>
      <c r="G36" s="1190">
        <f t="shared" si="5"/>
        <v>0</v>
      </c>
      <c r="H36" s="1223"/>
      <c r="I36" s="1212"/>
      <c r="J36" s="1225">
        <f t="shared" si="3"/>
        <v>32</v>
      </c>
      <c r="K36" s="1226">
        <f t="shared" si="4"/>
        <v>32</v>
      </c>
      <c r="L36" s="1140"/>
      <c r="M36" s="1193">
        <v>32</v>
      </c>
      <c r="N36" s="1249"/>
      <c r="O36" s="1250"/>
    </row>
    <row r="37" spans="1:15" ht="14.6" thickBot="1">
      <c r="A37" s="1251" t="s">
        <v>743</v>
      </c>
      <c r="B37" s="1252"/>
      <c r="C37" s="1253">
        <f t="shared" ref="C37" si="6">SUM(C27:C36)</f>
        <v>8235</v>
      </c>
      <c r="D37" s="613">
        <f t="shared" ref="D37:I37" si="7">SUM(D27:D36)</f>
        <v>8285</v>
      </c>
      <c r="E37" s="1254">
        <f t="shared" si="7"/>
        <v>8285</v>
      </c>
      <c r="F37" s="1254">
        <f t="shared" si="7"/>
        <v>1886</v>
      </c>
      <c r="G37" s="1255">
        <f t="shared" si="7"/>
        <v>2208</v>
      </c>
      <c r="H37" s="1256">
        <f t="shared" si="7"/>
        <v>0</v>
      </c>
      <c r="I37" s="1255">
        <f t="shared" si="7"/>
        <v>0</v>
      </c>
      <c r="J37" s="1253">
        <f t="shared" si="3"/>
        <v>4094</v>
      </c>
      <c r="K37" s="1257">
        <f t="shared" si="4"/>
        <v>49.414604707302352</v>
      </c>
      <c r="L37" s="1140"/>
      <c r="M37" s="1253">
        <f>SUM(M27:M36)</f>
        <v>4094</v>
      </c>
      <c r="N37" s="1253">
        <f t="shared" ref="N37:O37" si="8">SUM(N27:N36)</f>
        <v>0</v>
      </c>
      <c r="O37" s="1253">
        <f t="shared" si="8"/>
        <v>0</v>
      </c>
    </row>
    <row r="38" spans="1:15" ht="14.15">
      <c r="A38" s="1258" t="s">
        <v>744</v>
      </c>
      <c r="B38" s="1230">
        <v>601</v>
      </c>
      <c r="C38" s="1231"/>
      <c r="D38" s="595"/>
      <c r="E38" s="1232"/>
      <c r="F38" s="1259"/>
      <c r="G38" s="1260">
        <f t="shared" si="5"/>
        <v>0</v>
      </c>
      <c r="H38" s="1200"/>
      <c r="I38" s="1212"/>
      <c r="J38" s="1201">
        <f t="shared" si="3"/>
        <v>0</v>
      </c>
      <c r="K38" s="1202" t="e">
        <f t="shared" si="4"/>
        <v>#DIV/0!</v>
      </c>
      <c r="L38" s="1140"/>
      <c r="M38" s="1187">
        <v>0</v>
      </c>
      <c r="N38" s="1236"/>
      <c r="O38" s="1237"/>
    </row>
    <row r="39" spans="1:15" ht="14.15">
      <c r="A39" s="1261" t="s">
        <v>745</v>
      </c>
      <c r="B39" s="1206">
        <v>602</v>
      </c>
      <c r="C39" s="1238">
        <v>530</v>
      </c>
      <c r="D39" s="601">
        <v>700</v>
      </c>
      <c r="E39" s="1239">
        <v>700</v>
      </c>
      <c r="F39" s="1240">
        <v>190</v>
      </c>
      <c r="G39" s="1262">
        <f t="shared" si="5"/>
        <v>206</v>
      </c>
      <c r="H39" s="1211"/>
      <c r="I39" s="1212"/>
      <c r="J39" s="1213">
        <f t="shared" si="3"/>
        <v>396</v>
      </c>
      <c r="K39" s="1214">
        <f t="shared" si="4"/>
        <v>56.571428571428569</v>
      </c>
      <c r="L39" s="1140"/>
      <c r="M39" s="1169">
        <v>396</v>
      </c>
      <c r="N39" s="1241"/>
      <c r="O39" s="1242"/>
    </row>
    <row r="40" spans="1:15" ht="14.15">
      <c r="A40" s="1261" t="s">
        <v>746</v>
      </c>
      <c r="B40" s="1206">
        <v>604</v>
      </c>
      <c r="C40" s="1238"/>
      <c r="D40" s="601"/>
      <c r="E40" s="1239"/>
      <c r="F40" s="1240"/>
      <c r="G40" s="1262">
        <f t="shared" si="5"/>
        <v>0</v>
      </c>
      <c r="H40" s="1211"/>
      <c r="I40" s="1212"/>
      <c r="J40" s="1213">
        <f t="shared" si="3"/>
        <v>0</v>
      </c>
      <c r="K40" s="1214" t="e">
        <f t="shared" si="4"/>
        <v>#DIV/0!</v>
      </c>
      <c r="L40" s="1140"/>
      <c r="M40" s="1169">
        <v>0</v>
      </c>
      <c r="N40" s="1241"/>
      <c r="O40" s="1242"/>
    </row>
    <row r="41" spans="1:15" ht="14.15">
      <c r="A41" s="1261" t="s">
        <v>747</v>
      </c>
      <c r="B41" s="1206" t="s">
        <v>748</v>
      </c>
      <c r="C41" s="1238">
        <v>7677</v>
      </c>
      <c r="D41" s="601">
        <v>7500</v>
      </c>
      <c r="E41" s="1239">
        <v>7500</v>
      </c>
      <c r="F41" s="1240">
        <v>1753</v>
      </c>
      <c r="G41" s="1262">
        <f t="shared" si="5"/>
        <v>2182</v>
      </c>
      <c r="H41" s="1211"/>
      <c r="I41" s="1212"/>
      <c r="J41" s="1213">
        <f t="shared" si="3"/>
        <v>3935</v>
      </c>
      <c r="K41" s="1214">
        <f t="shared" si="4"/>
        <v>52.466666666666661</v>
      </c>
      <c r="L41" s="1140"/>
      <c r="M41" s="1169">
        <v>3935</v>
      </c>
      <c r="N41" s="1241"/>
      <c r="O41" s="1242"/>
    </row>
    <row r="42" spans="1:15" ht="14.6" thickBot="1">
      <c r="A42" s="1263" t="s">
        <v>749</v>
      </c>
      <c r="B42" s="1244" t="s">
        <v>750</v>
      </c>
      <c r="C42" s="1245">
        <v>28</v>
      </c>
      <c r="D42" s="1246">
        <v>85</v>
      </c>
      <c r="E42" s="1247">
        <v>85</v>
      </c>
      <c r="F42" s="1248">
        <v>2</v>
      </c>
      <c r="G42" s="1264">
        <f t="shared" si="5"/>
        <v>-1</v>
      </c>
      <c r="H42" s="1223"/>
      <c r="I42" s="1212"/>
      <c r="J42" s="1225">
        <f t="shared" si="3"/>
        <v>1</v>
      </c>
      <c r="K42" s="1265">
        <f t="shared" si="4"/>
        <v>1.1764705882352942</v>
      </c>
      <c r="L42" s="1140"/>
      <c r="M42" s="1193">
        <v>1</v>
      </c>
      <c r="N42" s="1249"/>
      <c r="O42" s="1250"/>
    </row>
    <row r="43" spans="1:15" ht="14.6" thickBot="1">
      <c r="A43" s="1251" t="s">
        <v>751</v>
      </c>
      <c r="B43" s="1252" t="s">
        <v>710</v>
      </c>
      <c r="C43" s="1253">
        <f>SUM(C38:C42)</f>
        <v>8235</v>
      </c>
      <c r="D43" s="613">
        <f>SUM(D38:D42)</f>
        <v>8285</v>
      </c>
      <c r="E43" s="1254">
        <f t="shared" ref="E43:I43" si="9">SUM(E38:E42)</f>
        <v>8285</v>
      </c>
      <c r="F43" s="1253">
        <f t="shared" si="9"/>
        <v>1945</v>
      </c>
      <c r="G43" s="1266">
        <f t="shared" si="9"/>
        <v>2387</v>
      </c>
      <c r="H43" s="1253">
        <f t="shared" si="9"/>
        <v>0</v>
      </c>
      <c r="I43" s="1267">
        <f t="shared" si="9"/>
        <v>0</v>
      </c>
      <c r="J43" s="1253">
        <f t="shared" si="3"/>
        <v>4332</v>
      </c>
      <c r="K43" s="1257">
        <f t="shared" si="4"/>
        <v>52.287266143633069</v>
      </c>
      <c r="L43" s="1140"/>
      <c r="M43" s="1253">
        <f>SUM(M38:M42)</f>
        <v>4332</v>
      </c>
      <c r="N43" s="1268">
        <f>SUM(N38:N42)</f>
        <v>0</v>
      </c>
      <c r="O43" s="1253">
        <f>SUM(O38:O42)</f>
        <v>0</v>
      </c>
    </row>
    <row r="44" spans="1:15" s="1277" customFormat="1" ht="5.25" customHeight="1" thickBot="1">
      <c r="A44" s="1269"/>
      <c r="B44" s="1270"/>
      <c r="C44" s="1268"/>
      <c r="D44" s="1221"/>
      <c r="E44" s="1221"/>
      <c r="F44" s="1271"/>
      <c r="G44" s="1272"/>
      <c r="H44" s="1273"/>
      <c r="I44" s="1272"/>
      <c r="J44" s="1274"/>
      <c r="K44" s="1275"/>
      <c r="L44" s="1276"/>
      <c r="M44" s="1271"/>
      <c r="N44" s="1268"/>
      <c r="O44" s="1268"/>
    </row>
    <row r="45" spans="1:15" ht="14.6" thickBot="1">
      <c r="A45" s="1278" t="s">
        <v>752</v>
      </c>
      <c r="B45" s="1252" t="s">
        <v>710</v>
      </c>
      <c r="C45" s="1253">
        <f>C43-C41</f>
        <v>558</v>
      </c>
      <c r="D45" s="1279">
        <f t="shared" ref="D45:I45" si="10">D43-D41</f>
        <v>785</v>
      </c>
      <c r="E45" s="1279">
        <f t="shared" si="10"/>
        <v>785</v>
      </c>
      <c r="F45" s="1253">
        <f t="shared" si="10"/>
        <v>192</v>
      </c>
      <c r="G45" s="1280">
        <f t="shared" si="10"/>
        <v>205</v>
      </c>
      <c r="H45" s="1253">
        <f t="shared" si="10"/>
        <v>0</v>
      </c>
      <c r="I45" s="1268">
        <f t="shared" si="10"/>
        <v>0</v>
      </c>
      <c r="J45" s="1274">
        <f t="shared" si="3"/>
        <v>397</v>
      </c>
      <c r="K45" s="1202">
        <f t="shared" si="4"/>
        <v>50.573248407643312</v>
      </c>
      <c r="L45" s="1140"/>
      <c r="M45" s="1253">
        <f>M43-M41</f>
        <v>397</v>
      </c>
      <c r="N45" s="1268">
        <f>N43-N41</f>
        <v>0</v>
      </c>
      <c r="O45" s="1253">
        <f>O43-O41</f>
        <v>0</v>
      </c>
    </row>
    <row r="46" spans="1:15" ht="14.6" thickBot="1">
      <c r="A46" s="1251" t="s">
        <v>753</v>
      </c>
      <c r="B46" s="1252" t="s">
        <v>710</v>
      </c>
      <c r="C46" s="1253">
        <f>C43-C37</f>
        <v>0</v>
      </c>
      <c r="D46" s="1279">
        <f t="shared" ref="D46:I46" si="11">D43-D37</f>
        <v>0</v>
      </c>
      <c r="E46" s="1279">
        <f t="shared" si="11"/>
        <v>0</v>
      </c>
      <c r="F46" s="1253">
        <f t="shared" si="11"/>
        <v>59</v>
      </c>
      <c r="G46" s="1280">
        <f t="shared" si="11"/>
        <v>179</v>
      </c>
      <c r="H46" s="1253">
        <f t="shared" si="11"/>
        <v>0</v>
      </c>
      <c r="I46" s="1268">
        <f t="shared" si="11"/>
        <v>0</v>
      </c>
      <c r="J46" s="1274">
        <f t="shared" si="3"/>
        <v>238</v>
      </c>
      <c r="K46" s="1202" t="e">
        <f t="shared" si="4"/>
        <v>#DIV/0!</v>
      </c>
      <c r="L46" s="1140"/>
      <c r="M46" s="1253">
        <f>M43-M37</f>
        <v>238</v>
      </c>
      <c r="N46" s="1268">
        <f>N43-N37</f>
        <v>0</v>
      </c>
      <c r="O46" s="1253">
        <f>O43-O37</f>
        <v>0</v>
      </c>
    </row>
    <row r="47" spans="1:15" ht="14.6" thickBot="1">
      <c r="A47" s="1281" t="s">
        <v>754</v>
      </c>
      <c r="B47" s="1282" t="s">
        <v>710</v>
      </c>
      <c r="C47" s="1253">
        <f>C46-C41</f>
        <v>-7677</v>
      </c>
      <c r="D47" s="1279">
        <f t="shared" ref="D47:I47" si="12">D46-D41</f>
        <v>-7500</v>
      </c>
      <c r="E47" s="1279">
        <f t="shared" si="12"/>
        <v>-7500</v>
      </c>
      <c r="F47" s="1253">
        <f t="shared" si="12"/>
        <v>-1694</v>
      </c>
      <c r="G47" s="1280">
        <f t="shared" si="12"/>
        <v>-2003</v>
      </c>
      <c r="H47" s="1253">
        <f t="shared" si="12"/>
        <v>0</v>
      </c>
      <c r="I47" s="1268">
        <f t="shared" si="12"/>
        <v>0</v>
      </c>
      <c r="J47" s="1274">
        <f t="shared" si="3"/>
        <v>-3697</v>
      </c>
      <c r="K47" s="1257">
        <f t="shared" si="4"/>
        <v>49.293333333333337</v>
      </c>
      <c r="L47" s="1140"/>
      <c r="M47" s="1253">
        <f>M46-M41</f>
        <v>-3697</v>
      </c>
      <c r="N47" s="1268">
        <f>N46-N41</f>
        <v>0</v>
      </c>
      <c r="O47" s="1253">
        <f>O46-O41</f>
        <v>0</v>
      </c>
    </row>
    <row r="50" spans="1:10" ht="14.15">
      <c r="A50" s="1283" t="s">
        <v>755</v>
      </c>
    </row>
    <row r="51" spans="1:10" ht="14.15">
      <c r="A51" s="1286" t="s">
        <v>756</v>
      </c>
    </row>
    <row r="52" spans="1:10" ht="14.15">
      <c r="A52" s="1287" t="s">
        <v>757</v>
      </c>
    </row>
    <row r="53" spans="1:10" s="658" customFormat="1" ht="14.15">
      <c r="A53" s="1287" t="s">
        <v>758</v>
      </c>
      <c r="B53" s="1288"/>
      <c r="E53" s="1289"/>
      <c r="F53" s="1289"/>
      <c r="G53" s="1289"/>
      <c r="H53" s="1289"/>
      <c r="I53" s="1289"/>
      <c r="J53" s="1289"/>
    </row>
    <row r="55" spans="1:10">
      <c r="A55" s="646" t="s">
        <v>796</v>
      </c>
    </row>
    <row r="58" spans="1:10">
      <c r="A58" s="646" t="s">
        <v>800</v>
      </c>
    </row>
    <row r="60" spans="1:10">
      <c r="A60" s="646" t="s">
        <v>801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sqref="A1:XFD1048576"/>
    </sheetView>
  </sheetViews>
  <sheetFormatPr defaultColWidth="8.69140625" defaultRowHeight="12.45"/>
  <cols>
    <col min="1" max="1" width="37.69140625" style="1292" customWidth="1"/>
    <col min="2" max="2" width="7.3046875" style="1293" customWidth="1"/>
    <col min="3" max="4" width="11.53515625" style="1291" customWidth="1"/>
    <col min="5" max="5" width="11.53515625" style="1294" customWidth="1"/>
    <col min="6" max="6" width="11.3828125" style="1294" customWidth="1"/>
    <col min="7" max="7" width="9.84375" style="1294" customWidth="1"/>
    <col min="8" max="8" width="9.15234375" style="1294" customWidth="1"/>
    <col min="9" max="9" width="9.3046875" style="1294" customWidth="1"/>
    <col min="10" max="10" width="9.15234375" style="1294" customWidth="1"/>
    <col min="11" max="11" width="12" style="1291" customWidth="1"/>
    <col min="12" max="12" width="8.69140625" style="1291"/>
    <col min="13" max="13" width="11.84375" style="1291" customWidth="1"/>
    <col min="14" max="14" width="12.53515625" style="1291" customWidth="1"/>
    <col min="15" max="15" width="11.84375" style="1291" customWidth="1"/>
    <col min="16" max="16" width="12" style="1291" customWidth="1"/>
    <col min="17" max="16384" width="8.69140625" style="1291"/>
  </cols>
  <sheetData>
    <row r="1" spans="1:16" ht="24" customHeight="1">
      <c r="A1" s="1572"/>
      <c r="B1" s="1573"/>
      <c r="C1" s="1573"/>
      <c r="D1" s="1573"/>
      <c r="E1" s="1573"/>
      <c r="F1" s="1573"/>
      <c r="G1" s="1573"/>
      <c r="H1" s="1573"/>
      <c r="I1" s="1573"/>
      <c r="J1" s="1573"/>
      <c r="K1" s="1573"/>
      <c r="L1" s="1573"/>
      <c r="M1" s="1573"/>
      <c r="N1" s="1573"/>
      <c r="O1" s="1573"/>
      <c r="P1" s="1290"/>
    </row>
    <row r="2" spans="1:16">
      <c r="O2" s="1295"/>
    </row>
    <row r="3" spans="1:16" ht="17.600000000000001">
      <c r="A3" s="1296" t="s">
        <v>686</v>
      </c>
      <c r="F3" s="1289"/>
      <c r="G3" s="1289"/>
    </row>
    <row r="4" spans="1:16" ht="21.75" customHeight="1">
      <c r="A4" s="1114"/>
      <c r="F4" s="1289"/>
      <c r="G4" s="1289"/>
    </row>
    <row r="5" spans="1:16">
      <c r="A5" s="652"/>
      <c r="F5" s="1289"/>
      <c r="G5" s="1289"/>
    </row>
    <row r="6" spans="1:16" ht="6" customHeight="1">
      <c r="B6" s="1297"/>
      <c r="C6" s="1298"/>
      <c r="F6" s="1289"/>
      <c r="G6" s="1289"/>
    </row>
    <row r="7" spans="1:16" ht="24.75" customHeight="1">
      <c r="A7" s="1115" t="s">
        <v>687</v>
      </c>
      <c r="B7" s="1299"/>
      <c r="C7" s="1548" t="s">
        <v>802</v>
      </c>
      <c r="D7" s="1548"/>
      <c r="E7" s="1548"/>
      <c r="F7" s="1548"/>
      <c r="G7" s="1574"/>
      <c r="H7" s="1574"/>
      <c r="I7" s="1574"/>
      <c r="J7" s="1574"/>
      <c r="K7" s="1574"/>
      <c r="L7" s="1555"/>
      <c r="M7" s="1555"/>
      <c r="N7" s="1555"/>
      <c r="O7" s="1555"/>
    </row>
    <row r="8" spans="1:16" ht="23.25" customHeight="1" thickBot="1">
      <c r="A8" s="652" t="s">
        <v>689</v>
      </c>
      <c r="F8" s="1289"/>
      <c r="G8" s="1289"/>
    </row>
    <row r="9" spans="1:16" ht="12.9" thickBot="1">
      <c r="A9" s="1565" t="s">
        <v>697</v>
      </c>
      <c r="B9" s="1576" t="s">
        <v>771</v>
      </c>
      <c r="C9" s="1300" t="s">
        <v>0</v>
      </c>
      <c r="D9" s="656" t="s">
        <v>690</v>
      </c>
      <c r="E9" s="657" t="s">
        <v>691</v>
      </c>
      <c r="F9" s="1569" t="s">
        <v>692</v>
      </c>
      <c r="G9" s="1578"/>
      <c r="H9" s="1578"/>
      <c r="I9" s="1579"/>
      <c r="J9" s="1118" t="s">
        <v>693</v>
      </c>
      <c r="K9" s="1119" t="s">
        <v>694</v>
      </c>
      <c r="M9" s="1301" t="s">
        <v>695</v>
      </c>
      <c r="N9" s="1301" t="s">
        <v>696</v>
      </c>
      <c r="O9" s="1301" t="s">
        <v>695</v>
      </c>
    </row>
    <row r="10" spans="1:16" ht="12.9" thickBot="1">
      <c r="A10" s="1575"/>
      <c r="B10" s="1577"/>
      <c r="C10" s="1302" t="s">
        <v>699</v>
      </c>
      <c r="D10" s="660">
        <v>2022</v>
      </c>
      <c r="E10" s="663">
        <v>2022</v>
      </c>
      <c r="F10" s="1303" t="s">
        <v>700</v>
      </c>
      <c r="G10" s="1304" t="s">
        <v>701</v>
      </c>
      <c r="H10" s="1304" t="s">
        <v>702</v>
      </c>
      <c r="I10" s="1305" t="s">
        <v>703</v>
      </c>
      <c r="J10" s="1125" t="s">
        <v>704</v>
      </c>
      <c r="K10" s="1126" t="s">
        <v>705</v>
      </c>
      <c r="M10" s="1306" t="s">
        <v>706</v>
      </c>
      <c r="N10" s="1307" t="s">
        <v>707</v>
      </c>
      <c r="O10" s="1307" t="s">
        <v>708</v>
      </c>
    </row>
    <row r="11" spans="1:16">
      <c r="A11" s="1129" t="s">
        <v>776</v>
      </c>
      <c r="B11" s="1308"/>
      <c r="C11" s="1131">
        <v>11</v>
      </c>
      <c r="D11" s="1309">
        <v>11</v>
      </c>
      <c r="E11" s="1310">
        <v>11</v>
      </c>
      <c r="F11" s="1311">
        <v>11</v>
      </c>
      <c r="G11" s="1312">
        <f>M11</f>
        <v>12</v>
      </c>
      <c r="H11" s="1313">
        <f>N11</f>
        <v>0</v>
      </c>
      <c r="I11" s="1314">
        <f>O11</f>
        <v>0</v>
      </c>
      <c r="J11" s="1138" t="s">
        <v>710</v>
      </c>
      <c r="K11" s="1176" t="s">
        <v>710</v>
      </c>
      <c r="L11" s="1315"/>
      <c r="M11" s="1316">
        <v>12</v>
      </c>
      <c r="N11" s="1317"/>
      <c r="O11" s="1317"/>
    </row>
    <row r="12" spans="1:16" ht="12.9" thickBot="1">
      <c r="A12" s="1142" t="s">
        <v>777</v>
      </c>
      <c r="B12" s="1318"/>
      <c r="C12" s="1144">
        <v>10.27</v>
      </c>
      <c r="D12" s="1319">
        <v>10.5</v>
      </c>
      <c r="E12" s="1320">
        <v>10.5</v>
      </c>
      <c r="F12" s="1321">
        <v>10.85</v>
      </c>
      <c r="G12" s="1322">
        <f t="shared" ref="G12:I23" si="0">M12</f>
        <v>11.85</v>
      </c>
      <c r="H12" s="1323">
        <f>N12</f>
        <v>0</v>
      </c>
      <c r="I12" s="1324">
        <f>O12</f>
        <v>0</v>
      </c>
      <c r="J12" s="1151"/>
      <c r="K12" s="1325" t="s">
        <v>710</v>
      </c>
      <c r="L12" s="1315"/>
      <c r="M12" s="1326">
        <v>11.85</v>
      </c>
      <c r="N12" s="1327"/>
      <c r="O12" s="1327"/>
    </row>
    <row r="13" spans="1:16">
      <c r="A13" s="1155" t="s">
        <v>762</v>
      </c>
      <c r="B13" s="1328" t="s">
        <v>713</v>
      </c>
      <c r="C13" s="1157">
        <v>3039</v>
      </c>
      <c r="D13" s="1158" t="s">
        <v>710</v>
      </c>
      <c r="E13" s="1158" t="s">
        <v>710</v>
      </c>
      <c r="F13" s="1158">
        <v>3042</v>
      </c>
      <c r="G13" s="1329">
        <f t="shared" si="0"/>
        <v>3081</v>
      </c>
      <c r="H13" s="1329">
        <f>N13</f>
        <v>0</v>
      </c>
      <c r="I13" s="1330">
        <f>O13</f>
        <v>0</v>
      </c>
      <c r="J13" s="1161" t="s">
        <v>710</v>
      </c>
      <c r="K13" s="1161" t="s">
        <v>710</v>
      </c>
      <c r="L13" s="1315"/>
      <c r="M13" s="1331">
        <v>3081</v>
      </c>
      <c r="N13" s="1157"/>
      <c r="O13" s="1157"/>
    </row>
    <row r="14" spans="1:16">
      <c r="A14" s="1164" t="s">
        <v>763</v>
      </c>
      <c r="B14" s="1332" t="s">
        <v>715</v>
      </c>
      <c r="C14" s="1157">
        <v>2878</v>
      </c>
      <c r="D14" s="1166" t="s">
        <v>710</v>
      </c>
      <c r="E14" s="1166" t="s">
        <v>710</v>
      </c>
      <c r="F14" s="1158">
        <v>2895</v>
      </c>
      <c r="G14" s="1333">
        <f t="shared" si="0"/>
        <v>2947</v>
      </c>
      <c r="H14" s="1333">
        <f t="shared" si="0"/>
        <v>0</v>
      </c>
      <c r="I14" s="1334">
        <f t="shared" si="0"/>
        <v>0</v>
      </c>
      <c r="J14" s="1161" t="s">
        <v>710</v>
      </c>
      <c r="K14" s="1161" t="s">
        <v>710</v>
      </c>
      <c r="L14" s="1315"/>
      <c r="M14" s="1335">
        <v>2947</v>
      </c>
      <c r="N14" s="1157"/>
      <c r="O14" s="1157"/>
    </row>
    <row r="15" spans="1:16">
      <c r="A15" s="1164" t="s">
        <v>716</v>
      </c>
      <c r="B15" s="1332" t="s">
        <v>717</v>
      </c>
      <c r="C15" s="1157">
        <v>12</v>
      </c>
      <c r="D15" s="1166" t="s">
        <v>710</v>
      </c>
      <c r="E15" s="1166" t="s">
        <v>710</v>
      </c>
      <c r="F15" s="1158">
        <v>0</v>
      </c>
      <c r="G15" s="1333">
        <f t="shared" si="0"/>
        <v>0</v>
      </c>
      <c r="H15" s="1333">
        <f t="shared" si="0"/>
        <v>0</v>
      </c>
      <c r="I15" s="1334">
        <f t="shared" si="0"/>
        <v>0</v>
      </c>
      <c r="J15" s="1161" t="s">
        <v>710</v>
      </c>
      <c r="K15" s="1161" t="s">
        <v>710</v>
      </c>
      <c r="L15" s="1315"/>
      <c r="M15" s="1335">
        <v>0</v>
      </c>
      <c r="N15" s="1157"/>
      <c r="O15" s="1157"/>
    </row>
    <row r="16" spans="1:16">
      <c r="A16" s="1164" t="s">
        <v>718</v>
      </c>
      <c r="B16" s="1332" t="s">
        <v>710</v>
      </c>
      <c r="C16" s="1157">
        <v>302</v>
      </c>
      <c r="D16" s="1166" t="s">
        <v>710</v>
      </c>
      <c r="E16" s="1166" t="s">
        <v>710</v>
      </c>
      <c r="F16" s="1158">
        <v>1980</v>
      </c>
      <c r="G16" s="1333">
        <f t="shared" si="0"/>
        <v>3076</v>
      </c>
      <c r="H16" s="1333">
        <f t="shared" si="0"/>
        <v>0</v>
      </c>
      <c r="I16" s="1334">
        <f t="shared" si="0"/>
        <v>0</v>
      </c>
      <c r="J16" s="1161" t="s">
        <v>710</v>
      </c>
      <c r="K16" s="1161" t="s">
        <v>710</v>
      </c>
      <c r="L16" s="1315"/>
      <c r="M16" s="1335">
        <v>3076</v>
      </c>
      <c r="N16" s="1157"/>
      <c r="O16" s="1157"/>
    </row>
    <row r="17" spans="1:15" ht="12.9" thickBot="1">
      <c r="A17" s="1170" t="s">
        <v>719</v>
      </c>
      <c r="B17" s="1336" t="s">
        <v>720</v>
      </c>
      <c r="C17" s="1172">
        <v>1226</v>
      </c>
      <c r="D17" s="1173" t="s">
        <v>710</v>
      </c>
      <c r="E17" s="1173" t="s">
        <v>710</v>
      </c>
      <c r="F17" s="1158">
        <v>1300</v>
      </c>
      <c r="G17" s="1337">
        <f t="shared" si="0"/>
        <v>1313</v>
      </c>
      <c r="H17" s="1338">
        <f t="shared" si="0"/>
        <v>0</v>
      </c>
      <c r="I17" s="1334">
        <f t="shared" si="0"/>
        <v>0</v>
      </c>
      <c r="J17" s="1176" t="s">
        <v>710</v>
      </c>
      <c r="K17" s="1176" t="s">
        <v>710</v>
      </c>
      <c r="L17" s="1315"/>
      <c r="M17" s="1339">
        <v>1313</v>
      </c>
      <c r="N17" s="1172"/>
      <c r="O17" s="1172"/>
    </row>
    <row r="18" spans="1:15" ht="12.9" thickBot="1">
      <c r="A18" s="1178" t="s">
        <v>721</v>
      </c>
      <c r="B18" s="1340"/>
      <c r="C18" s="1341">
        <f t="shared" ref="C18" si="1">C13-C14+C15+C16+C17</f>
        <v>1701</v>
      </c>
      <c r="D18" s="1181" t="s">
        <v>710</v>
      </c>
      <c r="E18" s="1181" t="s">
        <v>710</v>
      </c>
      <c r="F18" s="1181">
        <f>F13-F14+F15+F16+F17</f>
        <v>3427</v>
      </c>
      <c r="G18" s="1181">
        <f t="shared" ref="G18" si="2">G13-G14+G15+G16+G17</f>
        <v>4523</v>
      </c>
      <c r="H18" s="1181">
        <f>H13-H14+H15+H16+H17</f>
        <v>0</v>
      </c>
      <c r="I18" s="1180">
        <f>I13-I14+I15+I16+I17</f>
        <v>0</v>
      </c>
      <c r="J18" s="1182" t="s">
        <v>710</v>
      </c>
      <c r="K18" s="1182" t="s">
        <v>710</v>
      </c>
      <c r="L18" s="1315"/>
      <c r="M18" s="1341">
        <f>M13-M14+M15+M16+M17</f>
        <v>4523</v>
      </c>
      <c r="N18" s="1341">
        <f t="shared" ref="N18:O18" si="3">N13-N14+N15+N16+N17</f>
        <v>0</v>
      </c>
      <c r="O18" s="1341">
        <f t="shared" si="3"/>
        <v>0</v>
      </c>
    </row>
    <row r="19" spans="1:15">
      <c r="A19" s="1170" t="s">
        <v>722</v>
      </c>
      <c r="B19" s="1342">
        <v>401</v>
      </c>
      <c r="C19" s="1172">
        <v>161</v>
      </c>
      <c r="D19" s="1158" t="s">
        <v>710</v>
      </c>
      <c r="E19" s="1158" t="s">
        <v>710</v>
      </c>
      <c r="F19" s="1185">
        <v>147</v>
      </c>
      <c r="G19" s="1343">
        <f t="shared" si="0"/>
        <v>134</v>
      </c>
      <c r="H19" s="1329">
        <f t="shared" si="0"/>
        <v>0</v>
      </c>
      <c r="I19" s="1334">
        <f t="shared" si="0"/>
        <v>0</v>
      </c>
      <c r="J19" s="1176" t="s">
        <v>710</v>
      </c>
      <c r="K19" s="1176" t="s">
        <v>710</v>
      </c>
      <c r="L19" s="1315"/>
      <c r="M19" s="1344">
        <v>134</v>
      </c>
      <c r="N19" s="1172"/>
      <c r="O19" s="1172"/>
    </row>
    <row r="20" spans="1:15">
      <c r="A20" s="1164" t="s">
        <v>723</v>
      </c>
      <c r="B20" s="1332" t="s">
        <v>724</v>
      </c>
      <c r="C20" s="1157">
        <v>501</v>
      </c>
      <c r="D20" s="1166" t="s">
        <v>710</v>
      </c>
      <c r="E20" s="1166" t="s">
        <v>710</v>
      </c>
      <c r="F20" s="1166">
        <v>527</v>
      </c>
      <c r="G20" s="1333">
        <f t="shared" si="0"/>
        <v>540</v>
      </c>
      <c r="H20" s="1333">
        <f t="shared" si="0"/>
        <v>0</v>
      </c>
      <c r="I20" s="1334">
        <f t="shared" si="0"/>
        <v>0</v>
      </c>
      <c r="J20" s="1161" t="s">
        <v>710</v>
      </c>
      <c r="K20" s="1161" t="s">
        <v>710</v>
      </c>
      <c r="L20" s="1315"/>
      <c r="M20" s="1335">
        <v>540</v>
      </c>
      <c r="N20" s="1157"/>
      <c r="O20" s="1157"/>
    </row>
    <row r="21" spans="1:15">
      <c r="A21" s="1164" t="s">
        <v>725</v>
      </c>
      <c r="B21" s="1332" t="s">
        <v>710</v>
      </c>
      <c r="C21" s="1157"/>
      <c r="D21" s="1166" t="s">
        <v>710</v>
      </c>
      <c r="E21" s="1166" t="s">
        <v>710</v>
      </c>
      <c r="F21" s="1166"/>
      <c r="G21" s="1333">
        <f t="shared" si="0"/>
        <v>0</v>
      </c>
      <c r="H21" s="1333">
        <f t="shared" si="0"/>
        <v>0</v>
      </c>
      <c r="I21" s="1334">
        <f t="shared" si="0"/>
        <v>0</v>
      </c>
      <c r="J21" s="1161" t="s">
        <v>710</v>
      </c>
      <c r="K21" s="1161" t="s">
        <v>710</v>
      </c>
      <c r="L21" s="1315"/>
      <c r="M21" s="1335">
        <v>0</v>
      </c>
      <c r="N21" s="1157"/>
      <c r="O21" s="1157"/>
    </row>
    <row r="22" spans="1:15">
      <c r="A22" s="1164" t="s">
        <v>726</v>
      </c>
      <c r="B22" s="1332" t="s">
        <v>710</v>
      </c>
      <c r="C22" s="1157">
        <v>1039</v>
      </c>
      <c r="D22" s="1166" t="s">
        <v>710</v>
      </c>
      <c r="E22" s="1166" t="s">
        <v>710</v>
      </c>
      <c r="F22" s="1166">
        <v>2725</v>
      </c>
      <c r="G22" s="1333">
        <f t="shared" si="0"/>
        <v>3833</v>
      </c>
      <c r="H22" s="1333">
        <f t="shared" si="0"/>
        <v>0</v>
      </c>
      <c r="I22" s="1334">
        <f t="shared" si="0"/>
        <v>0</v>
      </c>
      <c r="J22" s="1161" t="s">
        <v>710</v>
      </c>
      <c r="K22" s="1161" t="s">
        <v>710</v>
      </c>
      <c r="L22" s="1315"/>
      <c r="M22" s="1335">
        <v>3833</v>
      </c>
      <c r="N22" s="1157"/>
      <c r="O22" s="1157"/>
    </row>
    <row r="23" spans="1:15" ht="12.9" thickBot="1">
      <c r="A23" s="1142" t="s">
        <v>727</v>
      </c>
      <c r="B23" s="1345" t="s">
        <v>710</v>
      </c>
      <c r="C23" s="1189"/>
      <c r="D23" s="1173" t="s">
        <v>710</v>
      </c>
      <c r="E23" s="1173" t="s">
        <v>710</v>
      </c>
      <c r="F23" s="1173"/>
      <c r="G23" s="1337">
        <f t="shared" si="0"/>
        <v>0</v>
      </c>
      <c r="H23" s="1338">
        <f t="shared" si="0"/>
        <v>0</v>
      </c>
      <c r="I23" s="1346">
        <f t="shared" si="0"/>
        <v>0</v>
      </c>
      <c r="J23" s="1191" t="s">
        <v>710</v>
      </c>
      <c r="K23" s="1191" t="s">
        <v>710</v>
      </c>
      <c r="L23" s="1315"/>
      <c r="M23" s="1347">
        <v>0</v>
      </c>
      <c r="N23" s="1189"/>
      <c r="O23" s="1189"/>
    </row>
    <row r="24" spans="1:15" ht="14.15">
      <c r="A24" s="1155" t="s">
        <v>728</v>
      </c>
      <c r="B24" s="1348" t="s">
        <v>710</v>
      </c>
      <c r="C24" s="1196">
        <v>6335</v>
      </c>
      <c r="D24" s="1198">
        <v>6290</v>
      </c>
      <c r="E24" s="1197">
        <v>6290</v>
      </c>
      <c r="F24" s="1198">
        <v>1408</v>
      </c>
      <c r="G24" s="1349">
        <f>M24-F24</f>
        <v>1519</v>
      </c>
      <c r="H24" s="1330"/>
      <c r="I24" s="1330">
        <f>O24-N24</f>
        <v>0</v>
      </c>
      <c r="J24" s="1201">
        <f t="shared" ref="J24:J47" si="4">SUM(F24:I24)</f>
        <v>2927</v>
      </c>
      <c r="K24" s="1350">
        <f t="shared" ref="K24:K47" si="5">(J24/E24)*100</f>
        <v>46.534181240063596</v>
      </c>
      <c r="L24" s="1315"/>
      <c r="M24" s="1351">
        <v>2927</v>
      </c>
      <c r="N24" s="1352"/>
      <c r="O24" s="1201"/>
    </row>
    <row r="25" spans="1:15" ht="14.15">
      <c r="A25" s="1164" t="s">
        <v>729</v>
      </c>
      <c r="B25" s="1353" t="s">
        <v>710</v>
      </c>
      <c r="C25" s="1207"/>
      <c r="D25" s="1209"/>
      <c r="E25" s="1208"/>
      <c r="F25" s="1209"/>
      <c r="G25" s="1354">
        <f t="shared" ref="G25:G42" si="6">M25-F25</f>
        <v>0</v>
      </c>
      <c r="H25" s="1355">
        <f t="shared" ref="H25:I40" si="7">N25-M25</f>
        <v>0</v>
      </c>
      <c r="I25" s="1355">
        <f t="shared" si="7"/>
        <v>0</v>
      </c>
      <c r="J25" s="1213">
        <f t="shared" si="4"/>
        <v>0</v>
      </c>
      <c r="K25" s="1356" t="e">
        <f t="shared" si="5"/>
        <v>#DIV/0!</v>
      </c>
      <c r="L25" s="1315"/>
      <c r="M25" s="1357">
        <v>0</v>
      </c>
      <c r="N25" s="1358"/>
      <c r="O25" s="1213"/>
    </row>
    <row r="26" spans="1:15" ht="14.6" thickBot="1">
      <c r="A26" s="1142" t="s">
        <v>730</v>
      </c>
      <c r="B26" s="1359">
        <v>672</v>
      </c>
      <c r="C26" s="1219">
        <v>990</v>
      </c>
      <c r="D26" s="1360">
        <v>990</v>
      </c>
      <c r="E26" s="1220">
        <v>990</v>
      </c>
      <c r="F26" s="1221">
        <v>248</v>
      </c>
      <c r="G26" s="1361">
        <f t="shared" si="6"/>
        <v>247</v>
      </c>
      <c r="H26" s="1362"/>
      <c r="I26" s="1362">
        <f t="shared" si="7"/>
        <v>0</v>
      </c>
      <c r="J26" s="1225">
        <f t="shared" si="4"/>
        <v>495</v>
      </c>
      <c r="K26" s="1363">
        <f t="shared" si="5"/>
        <v>50</v>
      </c>
      <c r="L26" s="1315"/>
      <c r="M26" s="1364">
        <v>495</v>
      </c>
      <c r="N26" s="1365"/>
      <c r="O26" s="1225"/>
    </row>
    <row r="27" spans="1:15" ht="14.15">
      <c r="A27" s="1155" t="s">
        <v>731</v>
      </c>
      <c r="B27" s="1348">
        <v>501</v>
      </c>
      <c r="C27" s="1231">
        <v>158</v>
      </c>
      <c r="D27" s="1233">
        <v>290</v>
      </c>
      <c r="E27" s="1232">
        <v>290</v>
      </c>
      <c r="F27" s="1233">
        <v>70</v>
      </c>
      <c r="G27" s="1355">
        <f t="shared" si="6"/>
        <v>61</v>
      </c>
      <c r="H27" s="1330"/>
      <c r="I27" s="1355">
        <f t="shared" si="7"/>
        <v>0</v>
      </c>
      <c r="J27" s="1201">
        <f t="shared" si="4"/>
        <v>131</v>
      </c>
      <c r="K27" s="1350">
        <f t="shared" si="5"/>
        <v>45.172413793103452</v>
      </c>
      <c r="L27" s="1315"/>
      <c r="M27" s="1344">
        <v>131</v>
      </c>
      <c r="N27" s="1236"/>
      <c r="O27" s="1237"/>
    </row>
    <row r="28" spans="1:15" ht="14.15">
      <c r="A28" s="1164" t="s">
        <v>732</v>
      </c>
      <c r="B28" s="1353">
        <v>502</v>
      </c>
      <c r="C28" s="1238">
        <v>300</v>
      </c>
      <c r="D28" s="1240">
        <v>356</v>
      </c>
      <c r="E28" s="1239">
        <v>356</v>
      </c>
      <c r="F28" s="1240">
        <v>87</v>
      </c>
      <c r="G28" s="1334">
        <f t="shared" si="6"/>
        <v>77</v>
      </c>
      <c r="H28" s="1355"/>
      <c r="I28" s="1355">
        <f t="shared" si="7"/>
        <v>0</v>
      </c>
      <c r="J28" s="1213">
        <f t="shared" si="4"/>
        <v>164</v>
      </c>
      <c r="K28" s="1356">
        <f t="shared" si="5"/>
        <v>46.067415730337082</v>
      </c>
      <c r="L28" s="1315"/>
      <c r="M28" s="1335">
        <v>164</v>
      </c>
      <c r="N28" s="1241"/>
      <c r="O28" s="1242"/>
    </row>
    <row r="29" spans="1:15" ht="14.15">
      <c r="A29" s="1164" t="s">
        <v>733</v>
      </c>
      <c r="B29" s="1353">
        <v>504</v>
      </c>
      <c r="C29" s="1238"/>
      <c r="D29" s="1240"/>
      <c r="E29" s="1239"/>
      <c r="F29" s="1240"/>
      <c r="G29" s="1334">
        <f t="shared" si="6"/>
        <v>0</v>
      </c>
      <c r="H29" s="1355">
        <f t="shared" si="7"/>
        <v>0</v>
      </c>
      <c r="I29" s="1355">
        <f t="shared" si="7"/>
        <v>0</v>
      </c>
      <c r="J29" s="1213">
        <f t="shared" si="4"/>
        <v>0</v>
      </c>
      <c r="K29" s="1356" t="e">
        <f t="shared" si="5"/>
        <v>#DIV/0!</v>
      </c>
      <c r="L29" s="1315"/>
      <c r="M29" s="1335">
        <v>0</v>
      </c>
      <c r="N29" s="1241"/>
      <c r="O29" s="1242"/>
    </row>
    <row r="30" spans="1:15" ht="14.15">
      <c r="A30" s="1164" t="s">
        <v>734</v>
      </c>
      <c r="B30" s="1353">
        <v>511</v>
      </c>
      <c r="C30" s="1238">
        <v>141</v>
      </c>
      <c r="D30" s="1240">
        <v>170</v>
      </c>
      <c r="E30" s="1239">
        <v>170</v>
      </c>
      <c r="F30" s="1240">
        <v>9</v>
      </c>
      <c r="G30" s="1334">
        <f t="shared" si="6"/>
        <v>46</v>
      </c>
      <c r="H30" s="1355"/>
      <c r="I30" s="1355">
        <f t="shared" si="7"/>
        <v>0</v>
      </c>
      <c r="J30" s="1213">
        <f t="shared" si="4"/>
        <v>55</v>
      </c>
      <c r="K30" s="1356">
        <f t="shared" si="5"/>
        <v>32.352941176470587</v>
      </c>
      <c r="L30" s="1315"/>
      <c r="M30" s="1335">
        <v>55</v>
      </c>
      <c r="N30" s="1241"/>
      <c r="O30" s="1242"/>
    </row>
    <row r="31" spans="1:15" ht="14.15">
      <c r="A31" s="1164" t="s">
        <v>735</v>
      </c>
      <c r="B31" s="1353">
        <v>518</v>
      </c>
      <c r="C31" s="1238">
        <v>218</v>
      </c>
      <c r="D31" s="1240">
        <v>320</v>
      </c>
      <c r="E31" s="1239">
        <v>320</v>
      </c>
      <c r="F31" s="1240">
        <v>66</v>
      </c>
      <c r="G31" s="1334">
        <f t="shared" si="6"/>
        <v>123</v>
      </c>
      <c r="H31" s="1355"/>
      <c r="I31" s="1355">
        <f t="shared" si="7"/>
        <v>0</v>
      </c>
      <c r="J31" s="1213">
        <f t="shared" si="4"/>
        <v>189</v>
      </c>
      <c r="K31" s="1356">
        <f t="shared" si="5"/>
        <v>59.062499999999993</v>
      </c>
      <c r="L31" s="1315"/>
      <c r="M31" s="1335">
        <v>189</v>
      </c>
      <c r="N31" s="1241"/>
      <c r="O31" s="1242"/>
    </row>
    <row r="32" spans="1:15" ht="14.15">
      <c r="A32" s="1164" t="s">
        <v>736</v>
      </c>
      <c r="B32" s="1353">
        <v>521</v>
      </c>
      <c r="C32" s="1238">
        <v>4208</v>
      </c>
      <c r="D32" s="1240">
        <v>3950</v>
      </c>
      <c r="E32" s="1239">
        <v>3950</v>
      </c>
      <c r="F32" s="1240">
        <v>908</v>
      </c>
      <c r="G32" s="1334">
        <f t="shared" si="6"/>
        <v>942</v>
      </c>
      <c r="H32" s="1355"/>
      <c r="I32" s="1355">
        <f t="shared" si="7"/>
        <v>0</v>
      </c>
      <c r="J32" s="1213">
        <f t="shared" si="4"/>
        <v>1850</v>
      </c>
      <c r="K32" s="1356">
        <f t="shared" si="5"/>
        <v>46.835443037974684</v>
      </c>
      <c r="L32" s="1315"/>
      <c r="M32" s="1335">
        <v>1850</v>
      </c>
      <c r="N32" s="1241"/>
      <c r="O32" s="1242"/>
    </row>
    <row r="33" spans="1:15" ht="14.15">
      <c r="A33" s="1164" t="s">
        <v>737</v>
      </c>
      <c r="B33" s="1353" t="s">
        <v>738</v>
      </c>
      <c r="C33" s="1238">
        <v>1541</v>
      </c>
      <c r="D33" s="1240">
        <v>1400</v>
      </c>
      <c r="E33" s="1239">
        <v>1400</v>
      </c>
      <c r="F33" s="1240">
        <v>328</v>
      </c>
      <c r="G33" s="1334">
        <f t="shared" si="6"/>
        <v>349</v>
      </c>
      <c r="H33" s="1355"/>
      <c r="I33" s="1355">
        <f t="shared" si="7"/>
        <v>0</v>
      </c>
      <c r="J33" s="1213">
        <f t="shared" si="4"/>
        <v>677</v>
      </c>
      <c r="K33" s="1356">
        <f t="shared" si="5"/>
        <v>48.357142857142861</v>
      </c>
      <c r="L33" s="1315"/>
      <c r="M33" s="1335">
        <v>677</v>
      </c>
      <c r="N33" s="1241"/>
      <c r="O33" s="1242"/>
    </row>
    <row r="34" spans="1:15" ht="14.15">
      <c r="A34" s="1164" t="s">
        <v>739</v>
      </c>
      <c r="B34" s="1353">
        <v>557</v>
      </c>
      <c r="C34" s="1238"/>
      <c r="D34" s="1240"/>
      <c r="E34" s="1239"/>
      <c r="F34" s="1240"/>
      <c r="G34" s="1334">
        <f t="shared" si="6"/>
        <v>0</v>
      </c>
      <c r="H34" s="1355">
        <f t="shared" si="7"/>
        <v>0</v>
      </c>
      <c r="I34" s="1355">
        <f t="shared" si="7"/>
        <v>0</v>
      </c>
      <c r="J34" s="1213">
        <f t="shared" si="4"/>
        <v>0</v>
      </c>
      <c r="K34" s="1356" t="e">
        <f t="shared" si="5"/>
        <v>#DIV/0!</v>
      </c>
      <c r="L34" s="1315"/>
      <c r="M34" s="1335">
        <v>0</v>
      </c>
      <c r="N34" s="1241"/>
      <c r="O34" s="1242"/>
    </row>
    <row r="35" spans="1:15" ht="14.15">
      <c r="A35" s="1164" t="s">
        <v>740</v>
      </c>
      <c r="B35" s="1353">
        <v>551</v>
      </c>
      <c r="C35" s="1238">
        <v>51</v>
      </c>
      <c r="D35" s="1240">
        <v>54</v>
      </c>
      <c r="E35" s="1239">
        <v>54</v>
      </c>
      <c r="F35" s="1240">
        <v>13</v>
      </c>
      <c r="G35" s="1334">
        <f t="shared" si="6"/>
        <v>14</v>
      </c>
      <c r="H35" s="1355"/>
      <c r="I35" s="1355">
        <f t="shared" si="7"/>
        <v>0</v>
      </c>
      <c r="J35" s="1213">
        <f t="shared" si="4"/>
        <v>27</v>
      </c>
      <c r="K35" s="1356">
        <f t="shared" si="5"/>
        <v>50</v>
      </c>
      <c r="L35" s="1315"/>
      <c r="M35" s="1335">
        <v>27</v>
      </c>
      <c r="N35" s="1241"/>
      <c r="O35" s="1242"/>
    </row>
    <row r="36" spans="1:15" ht="14.6" thickBot="1">
      <c r="A36" s="1243" t="s">
        <v>741</v>
      </c>
      <c r="B36" s="1366" t="s">
        <v>742</v>
      </c>
      <c r="C36" s="1245">
        <v>173</v>
      </c>
      <c r="D36" s="1367">
        <v>296</v>
      </c>
      <c r="E36" s="1247">
        <v>296</v>
      </c>
      <c r="F36" s="1248">
        <v>5</v>
      </c>
      <c r="G36" s="1334">
        <f t="shared" si="6"/>
        <v>86</v>
      </c>
      <c r="H36" s="1362"/>
      <c r="I36" s="1355">
        <f t="shared" si="7"/>
        <v>0</v>
      </c>
      <c r="J36" s="1225">
        <f t="shared" si="4"/>
        <v>91</v>
      </c>
      <c r="K36" s="1363">
        <f t="shared" si="5"/>
        <v>30.743243243243246</v>
      </c>
      <c r="L36" s="1315"/>
      <c r="M36" s="1347">
        <v>91</v>
      </c>
      <c r="N36" s="1249"/>
      <c r="O36" s="1250"/>
    </row>
    <row r="37" spans="1:15" ht="14.6" thickBot="1">
      <c r="A37" s="1251" t="s">
        <v>743</v>
      </c>
      <c r="B37" s="1368"/>
      <c r="C37" s="1253">
        <f t="shared" ref="C37" si="8">SUM(C27:C36)</f>
        <v>6790</v>
      </c>
      <c r="D37" s="1254">
        <f t="shared" ref="D37:I37" si="9">SUM(D27:D36)</f>
        <v>6836</v>
      </c>
      <c r="E37" s="1254">
        <f t="shared" si="9"/>
        <v>6836</v>
      </c>
      <c r="F37" s="1254">
        <f t="shared" si="9"/>
        <v>1486</v>
      </c>
      <c r="G37" s="1254">
        <f t="shared" si="9"/>
        <v>1698</v>
      </c>
      <c r="H37" s="1255">
        <f t="shared" si="9"/>
        <v>0</v>
      </c>
      <c r="I37" s="1255">
        <f t="shared" si="9"/>
        <v>0</v>
      </c>
      <c r="J37" s="1253">
        <f t="shared" si="4"/>
        <v>3184</v>
      </c>
      <c r="K37" s="1369">
        <f t="shared" si="5"/>
        <v>46.57694558221182</v>
      </c>
      <c r="L37" s="1315"/>
      <c r="M37" s="1253">
        <f>SUM(M27:M36)</f>
        <v>3184</v>
      </c>
      <c r="N37" s="1253">
        <f t="shared" ref="N37:O37" si="10">SUM(N27:N36)</f>
        <v>0</v>
      </c>
      <c r="O37" s="1253">
        <f t="shared" si="10"/>
        <v>0</v>
      </c>
    </row>
    <row r="38" spans="1:15" ht="14.15">
      <c r="A38" s="1258" t="s">
        <v>744</v>
      </c>
      <c r="B38" s="1348">
        <v>601</v>
      </c>
      <c r="C38" s="1231"/>
      <c r="D38" s="1233"/>
      <c r="E38" s="1232"/>
      <c r="F38" s="1259"/>
      <c r="G38" s="1334">
        <f t="shared" si="6"/>
        <v>0</v>
      </c>
      <c r="H38" s="1330">
        <f t="shared" si="7"/>
        <v>0</v>
      </c>
      <c r="I38" s="1355">
        <f t="shared" si="7"/>
        <v>0</v>
      </c>
      <c r="J38" s="1201">
        <f t="shared" si="4"/>
        <v>0</v>
      </c>
      <c r="K38" s="1350" t="e">
        <f t="shared" si="5"/>
        <v>#DIV/0!</v>
      </c>
      <c r="L38" s="1315"/>
      <c r="M38" s="1344">
        <v>0</v>
      </c>
      <c r="N38" s="1236"/>
      <c r="O38" s="1237"/>
    </row>
    <row r="39" spans="1:15" ht="14.15">
      <c r="A39" s="1261" t="s">
        <v>745</v>
      </c>
      <c r="B39" s="1353">
        <v>602</v>
      </c>
      <c r="C39" s="1238">
        <v>227</v>
      </c>
      <c r="D39" s="1240">
        <v>320</v>
      </c>
      <c r="E39" s="1239">
        <v>320</v>
      </c>
      <c r="F39" s="1240">
        <v>88</v>
      </c>
      <c r="G39" s="1334">
        <f t="shared" si="6"/>
        <v>90</v>
      </c>
      <c r="H39" s="1355"/>
      <c r="I39" s="1355">
        <f t="shared" si="7"/>
        <v>0</v>
      </c>
      <c r="J39" s="1213">
        <f t="shared" si="4"/>
        <v>178</v>
      </c>
      <c r="K39" s="1356">
        <f t="shared" si="5"/>
        <v>55.625</v>
      </c>
      <c r="L39" s="1315"/>
      <c r="M39" s="1335">
        <v>178</v>
      </c>
      <c r="N39" s="1241"/>
      <c r="O39" s="1242"/>
    </row>
    <row r="40" spans="1:15" ht="14.15">
      <c r="A40" s="1261" t="s">
        <v>746</v>
      </c>
      <c r="B40" s="1353">
        <v>604</v>
      </c>
      <c r="C40" s="1238"/>
      <c r="D40" s="1240"/>
      <c r="E40" s="1239"/>
      <c r="F40" s="1240"/>
      <c r="G40" s="1334">
        <f t="shared" si="6"/>
        <v>0</v>
      </c>
      <c r="H40" s="1355">
        <f t="shared" si="7"/>
        <v>0</v>
      </c>
      <c r="I40" s="1355">
        <f t="shared" si="7"/>
        <v>0</v>
      </c>
      <c r="J40" s="1213">
        <f t="shared" si="4"/>
        <v>0</v>
      </c>
      <c r="K40" s="1356" t="e">
        <f t="shared" si="5"/>
        <v>#DIV/0!</v>
      </c>
      <c r="L40" s="1315"/>
      <c r="M40" s="1335">
        <v>0</v>
      </c>
      <c r="N40" s="1241"/>
      <c r="O40" s="1242"/>
    </row>
    <row r="41" spans="1:15" ht="14.15">
      <c r="A41" s="1261" t="s">
        <v>747</v>
      </c>
      <c r="B41" s="1353" t="s">
        <v>748</v>
      </c>
      <c r="C41" s="1238">
        <v>6335</v>
      </c>
      <c r="D41" s="1240">
        <v>6290</v>
      </c>
      <c r="E41" s="1239">
        <v>6290</v>
      </c>
      <c r="F41" s="1240">
        <v>1409</v>
      </c>
      <c r="G41" s="1334">
        <f t="shared" si="6"/>
        <v>1518</v>
      </c>
      <c r="H41" s="1355"/>
      <c r="I41" s="1355">
        <f t="shared" ref="I41:I42" si="11">O41-N41</f>
        <v>0</v>
      </c>
      <c r="J41" s="1213">
        <f t="shared" si="4"/>
        <v>2927</v>
      </c>
      <c r="K41" s="1356">
        <f t="shared" si="5"/>
        <v>46.534181240063596</v>
      </c>
      <c r="L41" s="1315"/>
      <c r="M41" s="1335">
        <v>2927</v>
      </c>
      <c r="N41" s="1241"/>
      <c r="O41" s="1242"/>
    </row>
    <row r="42" spans="1:15" ht="14.6" thickBot="1">
      <c r="A42" s="1263" t="s">
        <v>749</v>
      </c>
      <c r="B42" s="1366" t="s">
        <v>750</v>
      </c>
      <c r="C42" s="1245">
        <v>228</v>
      </c>
      <c r="D42" s="1367">
        <v>226</v>
      </c>
      <c r="E42" s="1247">
        <v>226</v>
      </c>
      <c r="F42" s="1248">
        <v>17</v>
      </c>
      <c r="G42" s="1346">
        <f t="shared" si="6"/>
        <v>78</v>
      </c>
      <c r="H42" s="1362"/>
      <c r="I42" s="1355">
        <f t="shared" si="11"/>
        <v>0</v>
      </c>
      <c r="J42" s="1225">
        <f t="shared" si="4"/>
        <v>95</v>
      </c>
      <c r="K42" s="1370">
        <f t="shared" si="5"/>
        <v>42.035398230088497</v>
      </c>
      <c r="L42" s="1315"/>
      <c r="M42" s="1347">
        <v>95</v>
      </c>
      <c r="N42" s="1249"/>
      <c r="O42" s="1250"/>
    </row>
    <row r="43" spans="1:15" ht="14.6" thickBot="1">
      <c r="A43" s="1251" t="s">
        <v>751</v>
      </c>
      <c r="B43" s="1368" t="s">
        <v>710</v>
      </c>
      <c r="C43" s="1253">
        <f>SUM(C38:C42)</f>
        <v>6790</v>
      </c>
      <c r="D43" s="1254">
        <f t="shared" ref="D43:I43" si="12">SUM(D38:D42)</f>
        <v>6836</v>
      </c>
      <c r="E43" s="1254">
        <f t="shared" si="12"/>
        <v>6836</v>
      </c>
      <c r="F43" s="1254">
        <f t="shared" si="12"/>
        <v>1514</v>
      </c>
      <c r="G43" s="1371">
        <f t="shared" si="12"/>
        <v>1686</v>
      </c>
      <c r="H43" s="1253">
        <f t="shared" si="12"/>
        <v>0</v>
      </c>
      <c r="I43" s="1267">
        <f t="shared" si="12"/>
        <v>0</v>
      </c>
      <c r="J43" s="1253">
        <f t="shared" si="4"/>
        <v>3200</v>
      </c>
      <c r="K43" s="1369">
        <f t="shared" si="5"/>
        <v>46.811000585137506</v>
      </c>
      <c r="L43" s="1315"/>
      <c r="M43" s="1253">
        <f>SUM(M38:M42)</f>
        <v>3200</v>
      </c>
      <c r="N43" s="1268">
        <f>SUM(N38:N42)</f>
        <v>0</v>
      </c>
      <c r="O43" s="1253">
        <f>SUM(O38:O42)</f>
        <v>0</v>
      </c>
    </row>
    <row r="44" spans="1:15" s="1377" customFormat="1" ht="5.25" customHeight="1" thickBot="1">
      <c r="A44" s="1269"/>
      <c r="B44" s="1372"/>
      <c r="C44" s="1268"/>
      <c r="D44" s="1221"/>
      <c r="E44" s="1221"/>
      <c r="F44" s="1373"/>
      <c r="G44" s="1374"/>
      <c r="H44" s="1375"/>
      <c r="I44" s="1374"/>
      <c r="J44" s="1274"/>
      <c r="K44" s="1350"/>
      <c r="L44" s="1376"/>
      <c r="M44" s="1373"/>
      <c r="N44" s="1268"/>
      <c r="O44" s="1268"/>
    </row>
    <row r="45" spans="1:15" ht="14.6" thickBot="1">
      <c r="A45" s="1278" t="s">
        <v>752</v>
      </c>
      <c r="B45" s="1368" t="s">
        <v>710</v>
      </c>
      <c r="C45" s="1253">
        <f>C43-C41</f>
        <v>455</v>
      </c>
      <c r="D45" s="1279">
        <f t="shared" ref="D45:I45" si="13">D43-D41</f>
        <v>546</v>
      </c>
      <c r="E45" s="1279">
        <f t="shared" si="13"/>
        <v>546</v>
      </c>
      <c r="F45" s="1253">
        <f t="shared" si="13"/>
        <v>105</v>
      </c>
      <c r="G45" s="1280">
        <f t="shared" si="13"/>
        <v>168</v>
      </c>
      <c r="H45" s="1253">
        <f t="shared" si="13"/>
        <v>0</v>
      </c>
      <c r="I45" s="1268">
        <f t="shared" si="13"/>
        <v>0</v>
      </c>
      <c r="J45" s="1274">
        <f t="shared" si="4"/>
        <v>273</v>
      </c>
      <c r="K45" s="1350">
        <f t="shared" si="5"/>
        <v>50</v>
      </c>
      <c r="L45" s="1315"/>
      <c r="M45" s="1253">
        <f>M43-M41</f>
        <v>273</v>
      </c>
      <c r="N45" s="1268">
        <f>N43-N41</f>
        <v>0</v>
      </c>
      <c r="O45" s="1253">
        <f>O43-O41</f>
        <v>0</v>
      </c>
    </row>
    <row r="46" spans="1:15" ht="14.6" thickBot="1">
      <c r="A46" s="1251" t="s">
        <v>753</v>
      </c>
      <c r="B46" s="1368" t="s">
        <v>710</v>
      </c>
      <c r="C46" s="1253">
        <f>C43-C37</f>
        <v>0</v>
      </c>
      <c r="D46" s="1279">
        <f t="shared" ref="D46:I46" si="14">D43-D37</f>
        <v>0</v>
      </c>
      <c r="E46" s="1279">
        <f t="shared" si="14"/>
        <v>0</v>
      </c>
      <c r="F46" s="1253">
        <f t="shared" si="14"/>
        <v>28</v>
      </c>
      <c r="G46" s="1280">
        <f t="shared" si="14"/>
        <v>-12</v>
      </c>
      <c r="H46" s="1253">
        <f t="shared" si="14"/>
        <v>0</v>
      </c>
      <c r="I46" s="1268">
        <f t="shared" si="14"/>
        <v>0</v>
      </c>
      <c r="J46" s="1274">
        <f t="shared" si="4"/>
        <v>16</v>
      </c>
      <c r="K46" s="1350" t="e">
        <f t="shared" si="5"/>
        <v>#DIV/0!</v>
      </c>
      <c r="L46" s="1315"/>
      <c r="M46" s="1253">
        <f>M43-M37</f>
        <v>16</v>
      </c>
      <c r="N46" s="1268">
        <f>N43-N37</f>
        <v>0</v>
      </c>
      <c r="O46" s="1253">
        <f>O43-O37</f>
        <v>0</v>
      </c>
    </row>
    <row r="47" spans="1:15" ht="14.6" thickBot="1">
      <c r="A47" s="1281" t="s">
        <v>754</v>
      </c>
      <c r="B47" s="1378" t="s">
        <v>710</v>
      </c>
      <c r="C47" s="1253">
        <f>C46-C41</f>
        <v>-6335</v>
      </c>
      <c r="D47" s="1279">
        <f t="shared" ref="D47:I47" si="15">D46-D41</f>
        <v>-6290</v>
      </c>
      <c r="E47" s="1279">
        <f t="shared" si="15"/>
        <v>-6290</v>
      </c>
      <c r="F47" s="1253">
        <f t="shared" si="15"/>
        <v>-1381</v>
      </c>
      <c r="G47" s="1280">
        <f t="shared" si="15"/>
        <v>-1530</v>
      </c>
      <c r="H47" s="1253">
        <f t="shared" si="15"/>
        <v>0</v>
      </c>
      <c r="I47" s="1379">
        <f t="shared" si="15"/>
        <v>0</v>
      </c>
      <c r="J47" s="1380">
        <f t="shared" si="4"/>
        <v>-2911</v>
      </c>
      <c r="K47" s="1257">
        <f t="shared" si="5"/>
        <v>46.27980922098569</v>
      </c>
      <c r="L47" s="1315"/>
      <c r="M47" s="1253">
        <f>M46-M41</f>
        <v>-2911</v>
      </c>
      <c r="N47" s="1268">
        <f>N46-N41</f>
        <v>0</v>
      </c>
      <c r="O47" s="1253">
        <f>O46-O41</f>
        <v>0</v>
      </c>
    </row>
    <row r="50" spans="1:10" ht="14.15">
      <c r="A50" s="1283" t="s">
        <v>755</v>
      </c>
    </row>
    <row r="51" spans="1:10" ht="14.15">
      <c r="A51" s="1286" t="s">
        <v>756</v>
      </c>
    </row>
    <row r="52" spans="1:10" ht="14.15">
      <c r="A52" s="1381" t="s">
        <v>757</v>
      </c>
    </row>
    <row r="53" spans="1:10" s="1383" customFormat="1" ht="14.15">
      <c r="A53" s="1381" t="s">
        <v>758</v>
      </c>
      <c r="B53" s="1382"/>
      <c r="E53" s="1384"/>
      <c r="F53" s="1384"/>
      <c r="G53" s="1384"/>
      <c r="H53" s="1384"/>
      <c r="I53" s="1384"/>
      <c r="J53" s="1384"/>
    </row>
    <row r="56" spans="1:10">
      <c r="A56" s="1292" t="s">
        <v>803</v>
      </c>
    </row>
    <row r="58" spans="1:10">
      <c r="A58" s="1292" t="s">
        <v>804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sqref="A1:XFD1048576"/>
    </sheetView>
  </sheetViews>
  <sheetFormatPr defaultColWidth="8.69140625" defaultRowHeight="12.45"/>
  <cols>
    <col min="1" max="1" width="37.69140625" style="325" customWidth="1"/>
    <col min="2" max="2" width="7.3046875" style="326" customWidth="1"/>
    <col min="3" max="4" width="11.53515625" style="324" customWidth="1"/>
    <col min="5" max="5" width="11.53515625" style="328" customWidth="1"/>
    <col min="6" max="6" width="11.3828125" style="327" customWidth="1"/>
    <col min="7" max="7" width="9.84375" style="328" customWidth="1"/>
    <col min="8" max="8" width="9.15234375" style="328" customWidth="1"/>
    <col min="9" max="9" width="9.3046875" style="328" customWidth="1"/>
    <col min="10" max="10" width="9.15234375" style="328" customWidth="1"/>
    <col min="11" max="11" width="12" style="324" customWidth="1"/>
    <col min="12" max="12" width="8.69140625" style="324"/>
    <col min="13" max="13" width="11.84375" style="324" customWidth="1"/>
    <col min="14" max="14" width="12.53515625" style="324" customWidth="1"/>
    <col min="15" max="15" width="11.84375" style="324" customWidth="1"/>
    <col min="16" max="16" width="12" style="324" customWidth="1"/>
    <col min="17" max="16384" width="8.69140625" style="324"/>
  </cols>
  <sheetData>
    <row r="1" spans="1:16" ht="24" customHeight="1">
      <c r="A1" s="1518"/>
      <c r="B1" s="1519"/>
      <c r="C1" s="1519"/>
      <c r="D1" s="1519"/>
      <c r="E1" s="1519"/>
      <c r="F1" s="1519"/>
      <c r="G1" s="1519"/>
      <c r="H1" s="1519"/>
      <c r="I1" s="1519"/>
      <c r="J1" s="1519"/>
      <c r="K1" s="1519"/>
      <c r="L1" s="1519"/>
      <c r="M1" s="1519"/>
      <c r="N1" s="1519"/>
      <c r="O1" s="1519"/>
      <c r="P1" s="323"/>
    </row>
    <row r="2" spans="1:16">
      <c r="O2" s="329"/>
    </row>
    <row r="3" spans="1:16" ht="17.600000000000001">
      <c r="A3" s="330" t="s">
        <v>686</v>
      </c>
      <c r="F3" s="331"/>
      <c r="G3" s="331"/>
    </row>
    <row r="4" spans="1:16" ht="21.75" customHeight="1">
      <c r="A4" s="332"/>
      <c r="F4" s="331"/>
      <c r="G4" s="331"/>
    </row>
    <row r="5" spans="1:16">
      <c r="A5" s="333"/>
      <c r="F5" s="331"/>
      <c r="G5" s="331"/>
    </row>
    <row r="6" spans="1:16" ht="6" customHeight="1">
      <c r="B6" s="334"/>
      <c r="C6" s="335"/>
      <c r="F6" s="331"/>
      <c r="G6" s="331"/>
    </row>
    <row r="7" spans="1:16" ht="24.75" customHeight="1">
      <c r="A7" s="336" t="s">
        <v>687</v>
      </c>
      <c r="B7" s="337"/>
      <c r="C7" s="1580" t="s">
        <v>805</v>
      </c>
      <c r="D7" s="1580"/>
      <c r="E7" s="1580"/>
      <c r="F7" s="1580"/>
      <c r="G7" s="1581"/>
      <c r="H7" s="1581"/>
      <c r="I7" s="1581"/>
      <c r="J7" s="1581"/>
      <c r="K7" s="1581"/>
      <c r="L7" s="1581"/>
      <c r="M7" s="1581"/>
      <c r="N7" s="1581"/>
      <c r="O7" s="1581"/>
    </row>
    <row r="8" spans="1:16" ht="23.25" customHeight="1" thickBot="1">
      <c r="A8" s="333" t="s">
        <v>689</v>
      </c>
      <c r="F8" s="331"/>
      <c r="G8" s="331"/>
    </row>
    <row r="9" spans="1:16" ht="12.9" thickBot="1">
      <c r="A9" s="1385"/>
      <c r="B9" s="339"/>
      <c r="C9" s="565" t="s">
        <v>0</v>
      </c>
      <c r="D9" s="341" t="s">
        <v>690</v>
      </c>
      <c r="E9" s="342" t="s">
        <v>691</v>
      </c>
      <c r="F9" s="1523" t="s">
        <v>692</v>
      </c>
      <c r="G9" s="1524"/>
      <c r="H9" s="1524"/>
      <c r="I9" s="1525"/>
      <c r="J9" s="343" t="s">
        <v>693</v>
      </c>
      <c r="K9" s="344" t="s">
        <v>694</v>
      </c>
      <c r="L9" s="345"/>
      <c r="M9" s="339" t="s">
        <v>695</v>
      </c>
      <c r="N9" s="339" t="s">
        <v>696</v>
      </c>
      <c r="O9" s="339" t="s">
        <v>695</v>
      </c>
    </row>
    <row r="10" spans="1:16" ht="12.9" thickBot="1">
      <c r="A10" s="346" t="s">
        <v>697</v>
      </c>
      <c r="B10" s="347" t="s">
        <v>698</v>
      </c>
      <c r="C10" s="566" t="s">
        <v>699</v>
      </c>
      <c r="D10" s="349">
        <v>2022</v>
      </c>
      <c r="E10" s="350">
        <v>2022</v>
      </c>
      <c r="F10" s="1386" t="s">
        <v>700</v>
      </c>
      <c r="G10" s="352" t="s">
        <v>701</v>
      </c>
      <c r="H10" s="352" t="s">
        <v>702</v>
      </c>
      <c r="I10" s="353" t="s">
        <v>703</v>
      </c>
      <c r="J10" s="354" t="s">
        <v>704</v>
      </c>
      <c r="K10" s="355" t="s">
        <v>705</v>
      </c>
      <c r="L10" s="345"/>
      <c r="M10" s="356" t="s">
        <v>706</v>
      </c>
      <c r="N10" s="347" t="s">
        <v>707</v>
      </c>
      <c r="O10" s="347" t="s">
        <v>708</v>
      </c>
    </row>
    <row r="11" spans="1:16">
      <c r="A11" s="357" t="s">
        <v>709</v>
      </c>
      <c r="B11" s="358"/>
      <c r="C11" s="1387">
        <v>48</v>
      </c>
      <c r="D11" s="360">
        <v>48</v>
      </c>
      <c r="E11" s="361"/>
      <c r="F11" s="362">
        <v>49</v>
      </c>
      <c r="G11" s="363">
        <f>M11</f>
        <v>49</v>
      </c>
      <c r="H11" s="364"/>
      <c r="I11" s="365"/>
      <c r="J11" s="523" t="s">
        <v>710</v>
      </c>
      <c r="K11" s="567" t="s">
        <v>710</v>
      </c>
      <c r="L11" s="368"/>
      <c r="M11" s="919">
        <v>49</v>
      </c>
      <c r="N11" s="370"/>
      <c r="O11" s="370"/>
    </row>
    <row r="12" spans="1:16" ht="12.9" thickBot="1">
      <c r="A12" s="371" t="s">
        <v>711</v>
      </c>
      <c r="B12" s="372"/>
      <c r="C12" s="1388">
        <v>46.68</v>
      </c>
      <c r="D12" s="374">
        <v>46.68</v>
      </c>
      <c r="E12" s="375"/>
      <c r="F12" s="376">
        <v>45.748800000000003</v>
      </c>
      <c r="G12" s="377">
        <f>M12</f>
        <v>47.25</v>
      </c>
      <c r="H12" s="378"/>
      <c r="I12" s="377"/>
      <c r="J12" s="526"/>
      <c r="K12" s="460" t="s">
        <v>710</v>
      </c>
      <c r="L12" s="368"/>
      <c r="M12" s="921">
        <v>47.25</v>
      </c>
      <c r="N12" s="382"/>
      <c r="O12" s="382"/>
    </row>
    <row r="13" spans="1:16">
      <c r="A13" s="383" t="s">
        <v>762</v>
      </c>
      <c r="B13" s="384" t="s">
        <v>713</v>
      </c>
      <c r="C13" s="922">
        <v>12549</v>
      </c>
      <c r="D13" s="386" t="s">
        <v>710</v>
      </c>
      <c r="E13" s="386" t="s">
        <v>710</v>
      </c>
      <c r="F13" s="387">
        <v>12556</v>
      </c>
      <c r="G13" s="388">
        <f>M13</f>
        <v>12586</v>
      </c>
      <c r="H13" s="389"/>
      <c r="I13" s="388"/>
      <c r="J13" s="449" t="s">
        <v>710</v>
      </c>
      <c r="K13" s="448" t="s">
        <v>710</v>
      </c>
      <c r="L13" s="368"/>
      <c r="M13" s="923">
        <v>12586</v>
      </c>
      <c r="N13" s="448"/>
      <c r="O13" s="448"/>
    </row>
    <row r="14" spans="1:16">
      <c r="A14" s="394" t="s">
        <v>763</v>
      </c>
      <c r="B14" s="384" t="s">
        <v>715</v>
      </c>
      <c r="C14" s="922">
        <v>11504</v>
      </c>
      <c r="D14" s="395" t="s">
        <v>710</v>
      </c>
      <c r="E14" s="395" t="s">
        <v>710</v>
      </c>
      <c r="F14" s="396">
        <v>11552</v>
      </c>
      <c r="G14" s="388">
        <f t="shared" ref="G14:G23" si="0">M14</f>
        <v>11546</v>
      </c>
      <c r="H14" s="389"/>
      <c r="I14" s="388"/>
      <c r="J14" s="449" t="s">
        <v>710</v>
      </c>
      <c r="K14" s="448" t="s">
        <v>710</v>
      </c>
      <c r="L14" s="368"/>
      <c r="M14" s="924">
        <v>11546</v>
      </c>
      <c r="N14" s="448"/>
      <c r="O14" s="448"/>
    </row>
    <row r="15" spans="1:16">
      <c r="A15" s="394" t="s">
        <v>716</v>
      </c>
      <c r="B15" s="384" t="s">
        <v>717</v>
      </c>
      <c r="C15" s="922">
        <v>174</v>
      </c>
      <c r="D15" s="395" t="s">
        <v>710</v>
      </c>
      <c r="E15" s="395" t="s">
        <v>710</v>
      </c>
      <c r="F15" s="396">
        <v>163</v>
      </c>
      <c r="G15" s="388">
        <f t="shared" si="0"/>
        <v>148</v>
      </c>
      <c r="H15" s="389"/>
      <c r="I15" s="388"/>
      <c r="J15" s="449" t="s">
        <v>710</v>
      </c>
      <c r="K15" s="448" t="s">
        <v>710</v>
      </c>
      <c r="L15" s="368"/>
      <c r="M15" s="924">
        <v>148</v>
      </c>
      <c r="N15" s="448"/>
      <c r="O15" s="448"/>
    </row>
    <row r="16" spans="1:16">
      <c r="A16" s="394" t="s">
        <v>718</v>
      </c>
      <c r="B16" s="384" t="s">
        <v>710</v>
      </c>
      <c r="C16" s="922">
        <v>2612</v>
      </c>
      <c r="D16" s="395" t="s">
        <v>710</v>
      </c>
      <c r="E16" s="395" t="s">
        <v>710</v>
      </c>
      <c r="F16" s="396">
        <v>11242</v>
      </c>
      <c r="G16" s="388">
        <f t="shared" si="0"/>
        <v>17048</v>
      </c>
      <c r="H16" s="389"/>
      <c r="I16" s="388"/>
      <c r="J16" s="449" t="s">
        <v>710</v>
      </c>
      <c r="K16" s="448" t="s">
        <v>710</v>
      </c>
      <c r="L16" s="368"/>
      <c r="M16" s="924">
        <v>17048</v>
      </c>
      <c r="N16" s="448"/>
      <c r="O16" s="448"/>
    </row>
    <row r="17" spans="1:15" ht="12.9" thickBot="1">
      <c r="A17" s="357" t="s">
        <v>719</v>
      </c>
      <c r="B17" s="398" t="s">
        <v>720</v>
      </c>
      <c r="C17" s="925">
        <v>6571</v>
      </c>
      <c r="D17" s="400" t="s">
        <v>710</v>
      </c>
      <c r="E17" s="400" t="s">
        <v>710</v>
      </c>
      <c r="F17" s="401">
        <v>6146</v>
      </c>
      <c r="G17" s="388">
        <f t="shared" si="0"/>
        <v>6025</v>
      </c>
      <c r="H17" s="402"/>
      <c r="I17" s="403"/>
      <c r="J17" s="528" t="s">
        <v>710</v>
      </c>
      <c r="K17" s="567" t="s">
        <v>710</v>
      </c>
      <c r="L17" s="368"/>
      <c r="M17" s="926">
        <v>6025</v>
      </c>
      <c r="N17" s="567"/>
      <c r="O17" s="567"/>
    </row>
    <row r="18" spans="1:15" ht="12.9" thickBot="1">
      <c r="A18" s="407" t="s">
        <v>721</v>
      </c>
      <c r="B18" s="529"/>
      <c r="C18" s="409">
        <f>C13-C14+C15+C16+C17</f>
        <v>10402</v>
      </c>
      <c r="D18" s="409" t="s">
        <v>710</v>
      </c>
      <c r="E18" s="409" t="s">
        <v>710</v>
      </c>
      <c r="F18" s="410">
        <f>F13-F14+F15+F16+F17</f>
        <v>18555</v>
      </c>
      <c r="G18" s="410">
        <f>G13-G14+G15+G16+G17</f>
        <v>24261</v>
      </c>
      <c r="H18" s="410">
        <f t="shared" ref="H18:I18" si="1">H13-H14+H15+H16+H17</f>
        <v>0</v>
      </c>
      <c r="I18" s="410">
        <f t="shared" si="1"/>
        <v>0</v>
      </c>
      <c r="J18" s="410" t="s">
        <v>710</v>
      </c>
      <c r="K18" s="479" t="s">
        <v>710</v>
      </c>
      <c r="L18" s="368"/>
      <c r="M18" s="415">
        <f>M13-M14+M15+M16+M17</f>
        <v>24261</v>
      </c>
      <c r="N18" s="415">
        <f t="shared" ref="N18:O18" si="2">N13-N14+N15+N16+N17</f>
        <v>0</v>
      </c>
      <c r="O18" s="415">
        <f t="shared" si="2"/>
        <v>0</v>
      </c>
    </row>
    <row r="19" spans="1:15">
      <c r="A19" s="357" t="s">
        <v>722</v>
      </c>
      <c r="B19" s="398">
        <v>401</v>
      </c>
      <c r="C19" s="925">
        <v>1127</v>
      </c>
      <c r="D19" s="386" t="s">
        <v>710</v>
      </c>
      <c r="E19" s="386" t="s">
        <v>710</v>
      </c>
      <c r="F19" s="401">
        <v>1086</v>
      </c>
      <c r="G19" s="388">
        <f t="shared" si="0"/>
        <v>1121</v>
      </c>
      <c r="H19" s="417"/>
      <c r="I19" s="418"/>
      <c r="J19" s="528" t="s">
        <v>710</v>
      </c>
      <c r="K19" s="567" t="s">
        <v>710</v>
      </c>
      <c r="L19" s="368"/>
      <c r="M19" s="927">
        <v>1121</v>
      </c>
      <c r="N19" s="567"/>
      <c r="O19" s="567"/>
    </row>
    <row r="20" spans="1:15">
      <c r="A20" s="394" t="s">
        <v>723</v>
      </c>
      <c r="B20" s="384" t="s">
        <v>724</v>
      </c>
      <c r="C20" s="922">
        <v>2610</v>
      </c>
      <c r="D20" s="395" t="s">
        <v>710</v>
      </c>
      <c r="E20" s="395" t="s">
        <v>710</v>
      </c>
      <c r="F20" s="396">
        <v>1913</v>
      </c>
      <c r="G20" s="388">
        <f t="shared" si="0"/>
        <v>2110</v>
      </c>
      <c r="H20" s="389"/>
      <c r="I20" s="388"/>
      <c r="J20" s="449" t="s">
        <v>710</v>
      </c>
      <c r="K20" s="448" t="s">
        <v>710</v>
      </c>
      <c r="L20" s="368"/>
      <c r="M20" s="924">
        <v>2110</v>
      </c>
      <c r="N20" s="448"/>
      <c r="O20" s="448"/>
    </row>
    <row r="21" spans="1:15">
      <c r="A21" s="394" t="s">
        <v>725</v>
      </c>
      <c r="B21" s="384" t="s">
        <v>710</v>
      </c>
      <c r="C21" s="922">
        <v>2184</v>
      </c>
      <c r="D21" s="395" t="s">
        <v>710</v>
      </c>
      <c r="E21" s="395" t="s">
        <v>710</v>
      </c>
      <c r="F21" s="396">
        <v>2184</v>
      </c>
      <c r="G21" s="388">
        <f t="shared" si="0"/>
        <v>746</v>
      </c>
      <c r="H21" s="389"/>
      <c r="I21" s="388"/>
      <c r="J21" s="449" t="s">
        <v>710</v>
      </c>
      <c r="K21" s="448" t="s">
        <v>710</v>
      </c>
      <c r="L21" s="368"/>
      <c r="M21" s="924">
        <v>746</v>
      </c>
      <c r="N21" s="448"/>
      <c r="O21" s="448"/>
    </row>
    <row r="22" spans="1:15">
      <c r="A22" s="394" t="s">
        <v>726</v>
      </c>
      <c r="B22" s="384" t="s">
        <v>710</v>
      </c>
      <c r="C22" s="922">
        <v>4234</v>
      </c>
      <c r="D22" s="395" t="s">
        <v>710</v>
      </c>
      <c r="E22" s="395" t="s">
        <v>710</v>
      </c>
      <c r="F22" s="396">
        <v>13282</v>
      </c>
      <c r="G22" s="388">
        <f t="shared" si="0"/>
        <v>20284</v>
      </c>
      <c r="H22" s="389"/>
      <c r="I22" s="388"/>
      <c r="J22" s="449" t="s">
        <v>710</v>
      </c>
      <c r="K22" s="448" t="s">
        <v>710</v>
      </c>
      <c r="L22" s="368"/>
      <c r="M22" s="924">
        <v>20284</v>
      </c>
      <c r="N22" s="448"/>
      <c r="O22" s="448"/>
    </row>
    <row r="23" spans="1:15" ht="12.9" thickBot="1">
      <c r="A23" s="371" t="s">
        <v>727</v>
      </c>
      <c r="B23" s="420" t="s">
        <v>710</v>
      </c>
      <c r="C23" s="922">
        <v>0</v>
      </c>
      <c r="D23" s="400" t="s">
        <v>710</v>
      </c>
      <c r="E23" s="400" t="s">
        <v>710</v>
      </c>
      <c r="F23" s="422">
        <v>0</v>
      </c>
      <c r="G23" s="403">
        <f t="shared" si="0"/>
        <v>0</v>
      </c>
      <c r="H23" s="402"/>
      <c r="I23" s="403"/>
      <c r="J23" s="530" t="s">
        <v>710</v>
      </c>
      <c r="K23" s="718" t="s">
        <v>710</v>
      </c>
      <c r="L23" s="368"/>
      <c r="M23" s="928">
        <v>0</v>
      </c>
      <c r="N23" s="718"/>
      <c r="O23" s="718"/>
    </row>
    <row r="24" spans="1:15">
      <c r="A24" s="427" t="s">
        <v>728</v>
      </c>
      <c r="B24" s="428" t="s">
        <v>710</v>
      </c>
      <c r="C24" s="929">
        <v>32756</v>
      </c>
      <c r="D24" s="430">
        <v>28909</v>
      </c>
      <c r="E24" s="431">
        <v>32154</v>
      </c>
      <c r="F24" s="430">
        <v>7049</v>
      </c>
      <c r="G24" s="432">
        <f>M24-F24</f>
        <v>8394</v>
      </c>
      <c r="H24" s="433"/>
      <c r="I24" s="434"/>
      <c r="J24" s="439">
        <f t="shared" ref="J24:J47" si="3">SUM(F24:I24)</f>
        <v>15443</v>
      </c>
      <c r="K24" s="962">
        <f t="shared" ref="K24:K47" si="4">(J24/E24)*100</f>
        <v>48.028239099334449</v>
      </c>
      <c r="L24" s="368"/>
      <c r="M24" s="963">
        <v>15443</v>
      </c>
      <c r="N24" s="438"/>
      <c r="O24" s="439"/>
    </row>
    <row r="25" spans="1:15">
      <c r="A25" s="394" t="s">
        <v>729</v>
      </c>
      <c r="B25" s="440" t="s">
        <v>710</v>
      </c>
      <c r="C25" s="922">
        <v>14</v>
      </c>
      <c r="D25" s="442">
        <v>14</v>
      </c>
      <c r="E25" s="443">
        <v>14</v>
      </c>
      <c r="F25" s="442">
        <v>3</v>
      </c>
      <c r="G25" s="444">
        <f t="shared" ref="G25:G42" si="5">M25-F25</f>
        <v>4</v>
      </c>
      <c r="H25" s="445"/>
      <c r="I25" s="388"/>
      <c r="J25" s="449">
        <f t="shared" si="3"/>
        <v>7</v>
      </c>
      <c r="K25" s="964">
        <f t="shared" si="4"/>
        <v>50</v>
      </c>
      <c r="L25" s="368"/>
      <c r="M25" s="965">
        <v>7</v>
      </c>
      <c r="N25" s="448"/>
      <c r="O25" s="449"/>
    </row>
    <row r="26" spans="1:15" ht="12.9" thickBot="1">
      <c r="A26" s="371" t="s">
        <v>730</v>
      </c>
      <c r="B26" s="450">
        <v>672</v>
      </c>
      <c r="C26" s="931">
        <v>2972</v>
      </c>
      <c r="D26" s="452">
        <v>2880</v>
      </c>
      <c r="E26" s="453">
        <v>2880</v>
      </c>
      <c r="F26" s="454">
        <v>720</v>
      </c>
      <c r="G26" s="455">
        <f t="shared" si="5"/>
        <v>720</v>
      </c>
      <c r="H26" s="456"/>
      <c r="I26" s="457"/>
      <c r="J26" s="461">
        <f t="shared" si="3"/>
        <v>1440</v>
      </c>
      <c r="K26" s="966">
        <f t="shared" si="4"/>
        <v>50</v>
      </c>
      <c r="L26" s="368"/>
      <c r="M26" s="967">
        <v>1440</v>
      </c>
      <c r="N26" s="460"/>
      <c r="O26" s="461"/>
    </row>
    <row r="27" spans="1:15">
      <c r="A27" s="383" t="s">
        <v>731</v>
      </c>
      <c r="B27" s="428">
        <v>501</v>
      </c>
      <c r="C27" s="922">
        <v>2261</v>
      </c>
      <c r="D27" s="463">
        <v>2266</v>
      </c>
      <c r="E27" s="464">
        <v>2605</v>
      </c>
      <c r="F27" s="463">
        <v>824</v>
      </c>
      <c r="G27" s="417">
        <f t="shared" si="5"/>
        <v>877</v>
      </c>
      <c r="H27" s="466"/>
      <c r="I27" s="418"/>
      <c r="J27" s="439">
        <f t="shared" si="3"/>
        <v>1701</v>
      </c>
      <c r="K27" s="962">
        <f t="shared" si="4"/>
        <v>65.297504798464487</v>
      </c>
      <c r="L27" s="368"/>
      <c r="M27" s="927">
        <v>1701</v>
      </c>
      <c r="N27" s="1389"/>
      <c r="O27" s="971"/>
    </row>
    <row r="28" spans="1:15">
      <c r="A28" s="394" t="s">
        <v>732</v>
      </c>
      <c r="B28" s="440">
        <v>502</v>
      </c>
      <c r="C28" s="922">
        <v>835</v>
      </c>
      <c r="D28" s="468">
        <v>850</v>
      </c>
      <c r="E28" s="469">
        <v>1344</v>
      </c>
      <c r="F28" s="468">
        <v>436</v>
      </c>
      <c r="G28" s="389">
        <f t="shared" si="5"/>
        <v>242</v>
      </c>
      <c r="H28" s="445"/>
      <c r="I28" s="388"/>
      <c r="J28" s="449">
        <f t="shared" si="3"/>
        <v>678</v>
      </c>
      <c r="K28" s="964">
        <f t="shared" si="4"/>
        <v>50.446428571428569</v>
      </c>
      <c r="L28" s="368"/>
      <c r="M28" s="924">
        <v>678</v>
      </c>
      <c r="N28" s="448"/>
      <c r="O28" s="449"/>
    </row>
    <row r="29" spans="1:15">
      <c r="A29" s="394" t="s">
        <v>733</v>
      </c>
      <c r="B29" s="440">
        <v>504</v>
      </c>
      <c r="C29" s="922">
        <v>0</v>
      </c>
      <c r="D29" s="468">
        <v>0</v>
      </c>
      <c r="E29" s="469">
        <v>0</v>
      </c>
      <c r="F29" s="468">
        <v>0</v>
      </c>
      <c r="G29" s="389">
        <f t="shared" si="5"/>
        <v>0</v>
      </c>
      <c r="H29" s="445"/>
      <c r="I29" s="388"/>
      <c r="J29" s="449">
        <f t="shared" si="3"/>
        <v>0</v>
      </c>
      <c r="K29" s="964" t="e">
        <f t="shared" si="4"/>
        <v>#DIV/0!</v>
      </c>
      <c r="L29" s="368"/>
      <c r="M29" s="924">
        <v>0</v>
      </c>
      <c r="N29" s="448"/>
      <c r="O29" s="449"/>
    </row>
    <row r="30" spans="1:15">
      <c r="A30" s="394" t="s">
        <v>734</v>
      </c>
      <c r="B30" s="440">
        <v>511</v>
      </c>
      <c r="C30" s="922">
        <v>384</v>
      </c>
      <c r="D30" s="468">
        <v>500</v>
      </c>
      <c r="E30" s="469">
        <v>450</v>
      </c>
      <c r="F30" s="468">
        <v>82</v>
      </c>
      <c r="G30" s="389">
        <f t="shared" si="5"/>
        <v>31</v>
      </c>
      <c r="H30" s="445"/>
      <c r="I30" s="388"/>
      <c r="J30" s="449">
        <f t="shared" si="3"/>
        <v>113</v>
      </c>
      <c r="K30" s="964">
        <f t="shared" si="4"/>
        <v>25.111111111111111</v>
      </c>
      <c r="L30" s="368"/>
      <c r="M30" s="924">
        <v>113</v>
      </c>
      <c r="N30" s="448"/>
      <c r="O30" s="449"/>
    </row>
    <row r="31" spans="1:15">
      <c r="A31" s="394" t="s">
        <v>735</v>
      </c>
      <c r="B31" s="440">
        <v>518</v>
      </c>
      <c r="C31" s="922">
        <v>844</v>
      </c>
      <c r="D31" s="468">
        <v>1090</v>
      </c>
      <c r="E31" s="469">
        <v>1095</v>
      </c>
      <c r="F31" s="468">
        <v>292</v>
      </c>
      <c r="G31" s="389">
        <f t="shared" si="5"/>
        <v>130</v>
      </c>
      <c r="H31" s="445"/>
      <c r="I31" s="388"/>
      <c r="J31" s="449">
        <f t="shared" si="3"/>
        <v>422</v>
      </c>
      <c r="K31" s="964">
        <f t="shared" si="4"/>
        <v>38.538812785388124</v>
      </c>
      <c r="L31" s="368"/>
      <c r="M31" s="924">
        <v>422</v>
      </c>
      <c r="N31" s="448"/>
      <c r="O31" s="449"/>
    </row>
    <row r="32" spans="1:15">
      <c r="A32" s="394" t="s">
        <v>736</v>
      </c>
      <c r="B32" s="440">
        <v>521</v>
      </c>
      <c r="C32" s="922">
        <v>21538</v>
      </c>
      <c r="D32" s="468">
        <v>18563</v>
      </c>
      <c r="E32" s="469">
        <v>20044</v>
      </c>
      <c r="F32" s="468">
        <v>5389</v>
      </c>
      <c r="G32" s="389">
        <f t="shared" si="5"/>
        <v>5680</v>
      </c>
      <c r="H32" s="445"/>
      <c r="I32" s="388"/>
      <c r="J32" s="449">
        <f t="shared" si="3"/>
        <v>11069</v>
      </c>
      <c r="K32" s="964">
        <f t="shared" si="4"/>
        <v>55.223508281780084</v>
      </c>
      <c r="L32" s="368"/>
      <c r="M32" s="924">
        <v>11069</v>
      </c>
      <c r="N32" s="448"/>
      <c r="O32" s="449"/>
    </row>
    <row r="33" spans="1:15">
      <c r="A33" s="394" t="s">
        <v>737</v>
      </c>
      <c r="B33" s="440" t="s">
        <v>738</v>
      </c>
      <c r="C33" s="922">
        <v>7906</v>
      </c>
      <c r="D33" s="468">
        <v>6599</v>
      </c>
      <c r="E33" s="469">
        <v>7786</v>
      </c>
      <c r="F33" s="468">
        <v>2076</v>
      </c>
      <c r="G33" s="389">
        <f t="shared" si="5"/>
        <v>2130</v>
      </c>
      <c r="H33" s="445"/>
      <c r="I33" s="388"/>
      <c r="J33" s="449">
        <f t="shared" si="3"/>
        <v>4206</v>
      </c>
      <c r="K33" s="964">
        <f t="shared" si="4"/>
        <v>54.020035961983048</v>
      </c>
      <c r="L33" s="368"/>
      <c r="M33" s="924">
        <v>4206</v>
      </c>
      <c r="N33" s="448"/>
      <c r="O33" s="449"/>
    </row>
    <row r="34" spans="1:15">
      <c r="A34" s="394" t="s">
        <v>739</v>
      </c>
      <c r="B34" s="440">
        <v>557</v>
      </c>
      <c r="C34" s="922">
        <v>0</v>
      </c>
      <c r="D34" s="468">
        <v>0</v>
      </c>
      <c r="E34" s="469">
        <v>0</v>
      </c>
      <c r="F34" s="468">
        <v>0</v>
      </c>
      <c r="G34" s="389">
        <f t="shared" si="5"/>
        <v>0</v>
      </c>
      <c r="H34" s="445"/>
      <c r="I34" s="388"/>
      <c r="J34" s="449">
        <f t="shared" si="3"/>
        <v>0</v>
      </c>
      <c r="K34" s="964" t="e">
        <f t="shared" si="4"/>
        <v>#DIV/0!</v>
      </c>
      <c r="L34" s="368"/>
      <c r="M34" s="924">
        <v>0</v>
      </c>
      <c r="N34" s="448"/>
      <c r="O34" s="449"/>
    </row>
    <row r="35" spans="1:15">
      <c r="A35" s="394" t="s">
        <v>740</v>
      </c>
      <c r="B35" s="440">
        <v>551</v>
      </c>
      <c r="C35" s="922">
        <v>164</v>
      </c>
      <c r="D35" s="468">
        <v>174</v>
      </c>
      <c r="E35" s="469">
        <v>174</v>
      </c>
      <c r="F35" s="468">
        <v>41</v>
      </c>
      <c r="G35" s="389">
        <f t="shared" si="5"/>
        <v>41</v>
      </c>
      <c r="H35" s="445"/>
      <c r="I35" s="388"/>
      <c r="J35" s="449">
        <f t="shared" si="3"/>
        <v>82</v>
      </c>
      <c r="K35" s="964">
        <f t="shared" si="4"/>
        <v>47.126436781609193</v>
      </c>
      <c r="L35" s="368"/>
      <c r="M35" s="924">
        <v>82</v>
      </c>
      <c r="N35" s="448"/>
      <c r="O35" s="449"/>
    </row>
    <row r="36" spans="1:15" ht="12.9" thickBot="1">
      <c r="A36" s="357" t="s">
        <v>741</v>
      </c>
      <c r="B36" s="470" t="s">
        <v>742</v>
      </c>
      <c r="C36" s="925">
        <v>622</v>
      </c>
      <c r="D36" s="472">
        <v>757</v>
      </c>
      <c r="E36" s="473">
        <v>450</v>
      </c>
      <c r="F36" s="474">
        <v>-15</v>
      </c>
      <c r="G36" s="389">
        <f t="shared" si="5"/>
        <v>32</v>
      </c>
      <c r="H36" s="475"/>
      <c r="I36" s="388"/>
      <c r="J36" s="461">
        <f t="shared" si="3"/>
        <v>17</v>
      </c>
      <c r="K36" s="966">
        <f t="shared" si="4"/>
        <v>3.7777777777777777</v>
      </c>
      <c r="L36" s="368"/>
      <c r="M36" s="928">
        <v>17</v>
      </c>
      <c r="N36" s="718"/>
      <c r="O36" s="530"/>
    </row>
    <row r="37" spans="1:15" ht="14.6" thickBot="1">
      <c r="A37" s="610" t="s">
        <v>743</v>
      </c>
      <c r="B37" s="477"/>
      <c r="C37" s="409">
        <f t="shared" ref="C37:I37" si="6">SUM(C27:C36)</f>
        <v>34554</v>
      </c>
      <c r="D37" s="478">
        <f t="shared" si="6"/>
        <v>30799</v>
      </c>
      <c r="E37" s="478">
        <f t="shared" si="6"/>
        <v>33948</v>
      </c>
      <c r="F37" s="409">
        <f t="shared" si="6"/>
        <v>9125</v>
      </c>
      <c r="G37" s="409">
        <f t="shared" si="6"/>
        <v>9163</v>
      </c>
      <c r="H37" s="409">
        <f t="shared" si="6"/>
        <v>0</v>
      </c>
      <c r="I37" s="409">
        <f t="shared" si="6"/>
        <v>0</v>
      </c>
      <c r="J37" s="410">
        <f t="shared" si="3"/>
        <v>18288</v>
      </c>
      <c r="K37" s="759">
        <f t="shared" si="4"/>
        <v>53.870625662778373</v>
      </c>
      <c r="L37" s="368"/>
      <c r="M37" s="410">
        <f>SUM(M27:M36)</f>
        <v>18288</v>
      </c>
      <c r="N37" s="479">
        <f>SUM(N27:N36)</f>
        <v>0</v>
      </c>
      <c r="O37" s="410">
        <f>SUM(O27:O36)</f>
        <v>0</v>
      </c>
    </row>
    <row r="38" spans="1:15">
      <c r="A38" s="383" t="s">
        <v>744</v>
      </c>
      <c r="B38" s="428">
        <v>601</v>
      </c>
      <c r="C38" s="936">
        <v>0</v>
      </c>
      <c r="D38" s="463">
        <v>0</v>
      </c>
      <c r="E38" s="464">
        <v>0</v>
      </c>
      <c r="F38" s="482">
        <v>0</v>
      </c>
      <c r="G38" s="389">
        <f t="shared" si="5"/>
        <v>0</v>
      </c>
      <c r="H38" s="466"/>
      <c r="I38" s="388"/>
      <c r="J38" s="439">
        <f t="shared" si="3"/>
        <v>0</v>
      </c>
      <c r="K38" s="962" t="e">
        <f t="shared" si="4"/>
        <v>#DIV/0!</v>
      </c>
      <c r="L38" s="368"/>
      <c r="M38" s="927">
        <v>0</v>
      </c>
      <c r="N38" s="1389"/>
      <c r="O38" s="971"/>
    </row>
    <row r="39" spans="1:15">
      <c r="A39" s="394" t="s">
        <v>745</v>
      </c>
      <c r="B39" s="440">
        <v>602</v>
      </c>
      <c r="C39" s="922">
        <v>1566</v>
      </c>
      <c r="D39" s="468">
        <v>1350</v>
      </c>
      <c r="E39" s="469">
        <v>2750</v>
      </c>
      <c r="F39" s="468">
        <v>664</v>
      </c>
      <c r="G39" s="389">
        <f t="shared" si="5"/>
        <v>818</v>
      </c>
      <c r="H39" s="445"/>
      <c r="I39" s="388"/>
      <c r="J39" s="449">
        <f t="shared" si="3"/>
        <v>1482</v>
      </c>
      <c r="K39" s="964">
        <f t="shared" si="4"/>
        <v>53.890909090909091</v>
      </c>
      <c r="L39" s="368"/>
      <c r="M39" s="924">
        <v>1482</v>
      </c>
      <c r="N39" s="448"/>
      <c r="O39" s="449"/>
    </row>
    <row r="40" spans="1:15">
      <c r="A40" s="394" t="s">
        <v>746</v>
      </c>
      <c r="B40" s="440">
        <v>604</v>
      </c>
      <c r="C40" s="922">
        <v>0</v>
      </c>
      <c r="D40" s="468">
        <v>0</v>
      </c>
      <c r="E40" s="469">
        <v>0</v>
      </c>
      <c r="F40" s="468">
        <v>0</v>
      </c>
      <c r="G40" s="389">
        <f t="shared" si="5"/>
        <v>0</v>
      </c>
      <c r="H40" s="445"/>
      <c r="I40" s="388"/>
      <c r="J40" s="449">
        <f t="shared" si="3"/>
        <v>0</v>
      </c>
      <c r="K40" s="964" t="e">
        <f t="shared" si="4"/>
        <v>#DIV/0!</v>
      </c>
      <c r="L40" s="368"/>
      <c r="M40" s="924">
        <v>0</v>
      </c>
      <c r="N40" s="448"/>
      <c r="O40" s="449"/>
    </row>
    <row r="41" spans="1:15">
      <c r="A41" s="394" t="s">
        <v>747</v>
      </c>
      <c r="B41" s="440" t="s">
        <v>748</v>
      </c>
      <c r="C41" s="922">
        <v>32756</v>
      </c>
      <c r="D41" s="468">
        <v>28909</v>
      </c>
      <c r="E41" s="469">
        <v>30453</v>
      </c>
      <c r="F41" s="468">
        <v>8117</v>
      </c>
      <c r="G41" s="389">
        <f t="shared" si="5"/>
        <v>8397</v>
      </c>
      <c r="H41" s="445"/>
      <c r="I41" s="388"/>
      <c r="J41" s="449">
        <f t="shared" si="3"/>
        <v>16514</v>
      </c>
      <c r="K41" s="964">
        <f t="shared" si="4"/>
        <v>54.227826486717234</v>
      </c>
      <c r="L41" s="368"/>
      <c r="M41" s="924">
        <v>16514</v>
      </c>
      <c r="N41" s="448"/>
      <c r="O41" s="449"/>
    </row>
    <row r="42" spans="1:15" ht="12.9" thickBot="1">
      <c r="A42" s="357" t="s">
        <v>749</v>
      </c>
      <c r="B42" s="470" t="s">
        <v>750</v>
      </c>
      <c r="C42" s="925">
        <v>479</v>
      </c>
      <c r="D42" s="472">
        <v>540</v>
      </c>
      <c r="E42" s="473">
        <v>745</v>
      </c>
      <c r="F42" s="474">
        <v>187</v>
      </c>
      <c r="G42" s="485">
        <f t="shared" si="5"/>
        <v>105</v>
      </c>
      <c r="H42" s="475"/>
      <c r="I42" s="388"/>
      <c r="J42" s="461">
        <f t="shared" si="3"/>
        <v>292</v>
      </c>
      <c r="K42" s="966">
        <f t="shared" si="4"/>
        <v>39.194630872483224</v>
      </c>
      <c r="L42" s="368"/>
      <c r="M42" s="928">
        <v>292</v>
      </c>
      <c r="N42" s="718"/>
      <c r="O42" s="530"/>
    </row>
    <row r="43" spans="1:15" ht="14.6" thickBot="1">
      <c r="A43" s="610" t="s">
        <v>751</v>
      </c>
      <c r="B43" s="477" t="s">
        <v>710</v>
      </c>
      <c r="C43" s="409">
        <f t="shared" ref="C43:I43" si="7">SUM(C38:C42)</f>
        <v>34801</v>
      </c>
      <c r="D43" s="478">
        <f t="shared" si="7"/>
        <v>30799</v>
      </c>
      <c r="E43" s="478">
        <f t="shared" si="7"/>
        <v>33948</v>
      </c>
      <c r="F43" s="410">
        <f t="shared" si="7"/>
        <v>8968</v>
      </c>
      <c r="G43" s="557">
        <f t="shared" si="7"/>
        <v>9320</v>
      </c>
      <c r="H43" s="410">
        <f t="shared" si="7"/>
        <v>0</v>
      </c>
      <c r="I43" s="558">
        <f t="shared" si="7"/>
        <v>0</v>
      </c>
      <c r="J43" s="971">
        <f t="shared" si="3"/>
        <v>18288</v>
      </c>
      <c r="K43" s="1390">
        <f t="shared" si="4"/>
        <v>53.870625662778373</v>
      </c>
      <c r="L43" s="368"/>
      <c r="M43" s="410">
        <f>SUM(M38:M42)</f>
        <v>18288</v>
      </c>
      <c r="N43" s="479">
        <f>SUM(N38:N42)</f>
        <v>0</v>
      </c>
      <c r="O43" s="410">
        <f>SUM(O38:O42)</f>
        <v>0</v>
      </c>
    </row>
    <row r="44" spans="1:15" s="500" customFormat="1" ht="5.25" customHeight="1" thickBot="1">
      <c r="A44" s="489"/>
      <c r="B44" s="490"/>
      <c r="C44" s="925"/>
      <c r="D44" s="454"/>
      <c r="E44" s="454"/>
      <c r="F44" s="937"/>
      <c r="G44" s="938"/>
      <c r="H44" s="939">
        <f>N44-G44</f>
        <v>0</v>
      </c>
      <c r="I44" s="938"/>
      <c r="J44" s="439"/>
      <c r="K44" s="962"/>
      <c r="L44" s="498"/>
      <c r="M44" s="937"/>
      <c r="N44" s="479"/>
      <c r="O44" s="479"/>
    </row>
    <row r="45" spans="1:15" ht="14.6" thickBot="1">
      <c r="A45" s="634" t="s">
        <v>752</v>
      </c>
      <c r="B45" s="477" t="s">
        <v>710</v>
      </c>
      <c r="C45" s="410">
        <f t="shared" ref="C45:I45" si="8">C43-C41</f>
        <v>2045</v>
      </c>
      <c r="D45" s="409">
        <f t="shared" si="8"/>
        <v>1890</v>
      </c>
      <c r="E45" s="502">
        <f t="shared" si="8"/>
        <v>3495</v>
      </c>
      <c r="F45" s="410">
        <f t="shared" si="8"/>
        <v>851</v>
      </c>
      <c r="G45" s="480">
        <f t="shared" si="8"/>
        <v>923</v>
      </c>
      <c r="H45" s="410">
        <f t="shared" si="8"/>
        <v>0</v>
      </c>
      <c r="I45" s="479">
        <f t="shared" si="8"/>
        <v>0</v>
      </c>
      <c r="J45" s="439">
        <f t="shared" si="3"/>
        <v>1774</v>
      </c>
      <c r="K45" s="962">
        <f t="shared" si="4"/>
        <v>50.758226037195996</v>
      </c>
      <c r="L45" s="368"/>
      <c r="M45" s="410">
        <f>M43-M41</f>
        <v>1774</v>
      </c>
      <c r="N45" s="479">
        <f>N43-N41</f>
        <v>0</v>
      </c>
      <c r="O45" s="410">
        <f>O43-O41</f>
        <v>0</v>
      </c>
    </row>
    <row r="46" spans="1:15" ht="14.6" thickBot="1">
      <c r="A46" s="610" t="s">
        <v>753</v>
      </c>
      <c r="B46" s="477" t="s">
        <v>710</v>
      </c>
      <c r="C46" s="410">
        <f t="shared" ref="C46:I46" si="9">C43-C37</f>
        <v>247</v>
      </c>
      <c r="D46" s="409">
        <f t="shared" si="9"/>
        <v>0</v>
      </c>
      <c r="E46" s="502">
        <f t="shared" si="9"/>
        <v>0</v>
      </c>
      <c r="F46" s="410">
        <f t="shared" si="9"/>
        <v>-157</v>
      </c>
      <c r="G46" s="480">
        <f t="shared" si="9"/>
        <v>157</v>
      </c>
      <c r="H46" s="410">
        <f t="shared" si="9"/>
        <v>0</v>
      </c>
      <c r="I46" s="479">
        <f t="shared" si="9"/>
        <v>0</v>
      </c>
      <c r="J46" s="439">
        <f t="shared" si="3"/>
        <v>0</v>
      </c>
      <c r="K46" s="962" t="e">
        <f t="shared" si="4"/>
        <v>#DIV/0!</v>
      </c>
      <c r="L46" s="368"/>
      <c r="M46" s="410">
        <f>M43-M37</f>
        <v>0</v>
      </c>
      <c r="N46" s="479">
        <f>N43-N37</f>
        <v>0</v>
      </c>
      <c r="O46" s="410">
        <f>O43-O37</f>
        <v>0</v>
      </c>
    </row>
    <row r="47" spans="1:15" ht="14.6" thickBot="1">
      <c r="A47" s="639" t="s">
        <v>754</v>
      </c>
      <c r="B47" s="507" t="s">
        <v>710</v>
      </c>
      <c r="C47" s="410">
        <f t="shared" ref="C47:I47" si="10">C46-C41</f>
        <v>-32509</v>
      </c>
      <c r="D47" s="409">
        <f t="shared" si="10"/>
        <v>-28909</v>
      </c>
      <c r="E47" s="502">
        <f t="shared" si="10"/>
        <v>-30453</v>
      </c>
      <c r="F47" s="413">
        <f t="shared" si="10"/>
        <v>-8274</v>
      </c>
      <c r="G47" s="480">
        <f t="shared" si="10"/>
        <v>-8240</v>
      </c>
      <c r="H47" s="410">
        <f t="shared" si="10"/>
        <v>0</v>
      </c>
      <c r="I47" s="479">
        <f t="shared" si="10"/>
        <v>0</v>
      </c>
      <c r="J47" s="410">
        <f t="shared" si="3"/>
        <v>-16514</v>
      </c>
      <c r="K47" s="759">
        <f t="shared" si="4"/>
        <v>54.227826486717234</v>
      </c>
      <c r="L47" s="368"/>
      <c r="M47" s="410">
        <f>M46-M41</f>
        <v>-16514</v>
      </c>
      <c r="N47" s="479">
        <f>N46-N41</f>
        <v>0</v>
      </c>
      <c r="O47" s="410">
        <f>O46-O41</f>
        <v>0</v>
      </c>
    </row>
    <row r="50" spans="1:10" ht="14.15">
      <c r="A50" s="509" t="s">
        <v>755</v>
      </c>
    </row>
    <row r="51" spans="1:10" s="345" customFormat="1" ht="14.15">
      <c r="A51" s="510" t="s">
        <v>756</v>
      </c>
      <c r="B51" s="511"/>
      <c r="E51" s="327"/>
      <c r="F51" s="327"/>
      <c r="G51" s="327"/>
      <c r="H51" s="327"/>
      <c r="I51" s="327"/>
      <c r="J51" s="327"/>
    </row>
    <row r="52" spans="1:10" s="345" customFormat="1" ht="14.15">
      <c r="A52" s="512" t="s">
        <v>757</v>
      </c>
      <c r="B52" s="511"/>
      <c r="E52" s="327"/>
      <c r="F52" s="327"/>
      <c r="G52" s="327"/>
      <c r="H52" s="327"/>
      <c r="I52" s="327"/>
      <c r="J52" s="327"/>
    </row>
    <row r="53" spans="1:10" s="514" customFormat="1" ht="14.15">
      <c r="A53" s="512" t="s">
        <v>758</v>
      </c>
      <c r="B53" s="513"/>
      <c r="E53" s="515"/>
      <c r="F53" s="515"/>
      <c r="G53" s="515"/>
      <c r="H53" s="515"/>
      <c r="I53" s="515"/>
      <c r="J53" s="515"/>
    </row>
    <row r="56" spans="1:10">
      <c r="A56" s="325" t="s">
        <v>806</v>
      </c>
    </row>
    <row r="58" spans="1:10">
      <c r="A58" s="325" t="s">
        <v>807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sqref="A1:XFD1048576"/>
    </sheetView>
  </sheetViews>
  <sheetFormatPr defaultColWidth="8.69140625" defaultRowHeight="12.45"/>
  <cols>
    <col min="1" max="1" width="37.69140625" style="560" customWidth="1"/>
    <col min="2" max="2" width="7.3046875" style="511" customWidth="1"/>
    <col min="3" max="4" width="11.53515625" style="345" customWidth="1"/>
    <col min="5" max="5" width="11.53515625" style="327" customWidth="1"/>
    <col min="6" max="6" width="11.3828125" style="327" customWidth="1"/>
    <col min="7" max="7" width="9.84375" style="327" customWidth="1"/>
    <col min="8" max="8" width="9.15234375" style="327" customWidth="1"/>
    <col min="9" max="9" width="9.3046875" style="327" customWidth="1"/>
    <col min="10" max="10" width="9.15234375" style="327" customWidth="1"/>
    <col min="11" max="11" width="17.3828125" style="345" bestFit="1" customWidth="1"/>
    <col min="12" max="12" width="8.69140625" style="345"/>
    <col min="13" max="13" width="11.84375" style="345" customWidth="1"/>
    <col min="14" max="14" width="12.53515625" style="345" customWidth="1"/>
    <col min="15" max="15" width="11.84375" style="345" customWidth="1"/>
    <col min="16" max="16" width="12" style="345" customWidth="1"/>
    <col min="17" max="16384" width="8.69140625" style="345"/>
  </cols>
  <sheetData>
    <row r="1" spans="1:16" ht="24" customHeight="1">
      <c r="A1" s="1518"/>
      <c r="B1" s="1529"/>
      <c r="C1" s="1529"/>
      <c r="D1" s="1529"/>
      <c r="E1" s="1529"/>
      <c r="F1" s="1529"/>
      <c r="G1" s="1529"/>
      <c r="H1" s="1529"/>
      <c r="I1" s="1529"/>
      <c r="J1" s="1529"/>
      <c r="K1" s="1529"/>
      <c r="L1" s="1529"/>
      <c r="M1" s="1529"/>
      <c r="N1" s="1529"/>
      <c r="O1" s="1529"/>
      <c r="P1" s="323"/>
    </row>
    <row r="2" spans="1:16">
      <c r="O2" s="329"/>
    </row>
    <row r="3" spans="1:16" ht="17.600000000000001">
      <c r="A3" s="330" t="s">
        <v>686</v>
      </c>
      <c r="F3" s="331"/>
      <c r="G3" s="331"/>
    </row>
    <row r="4" spans="1:16" ht="21.75" customHeight="1">
      <c r="A4" s="332"/>
      <c r="F4" s="331"/>
      <c r="G4" s="331"/>
    </row>
    <row r="5" spans="1:16">
      <c r="A5" s="333"/>
      <c r="F5" s="331"/>
      <c r="G5" s="331"/>
    </row>
    <row r="6" spans="1:16" ht="6" customHeight="1">
      <c r="B6" s="561"/>
      <c r="C6" s="562"/>
      <c r="F6" s="331"/>
      <c r="G6" s="331"/>
    </row>
    <row r="7" spans="1:16" ht="24.75" customHeight="1">
      <c r="A7" s="1115" t="s">
        <v>687</v>
      </c>
      <c r="B7" s="1582" t="s">
        <v>808</v>
      </c>
      <c r="C7" s="1582"/>
      <c r="D7" s="1582"/>
      <c r="E7" s="1582"/>
      <c r="F7" s="1582"/>
      <c r="G7" s="1582"/>
      <c r="H7" s="1582"/>
      <c r="I7" s="1582"/>
      <c r="J7" s="1582"/>
      <c r="K7" s="1582"/>
      <c r="L7" s="1582"/>
      <c r="M7" s="1582"/>
      <c r="N7" s="1582"/>
      <c r="O7" s="1582"/>
    </row>
    <row r="8" spans="1:16" ht="23.25" customHeight="1" thickBot="1">
      <c r="A8" s="333" t="s">
        <v>689</v>
      </c>
      <c r="F8" s="331"/>
      <c r="G8" s="331"/>
    </row>
    <row r="9" spans="1:16" ht="12.9" thickBot="1">
      <c r="A9" s="338"/>
      <c r="B9" s="339"/>
      <c r="C9" s="1391" t="s">
        <v>0</v>
      </c>
      <c r="D9" s="341" t="s">
        <v>690</v>
      </c>
      <c r="E9" s="342" t="s">
        <v>691</v>
      </c>
      <c r="F9" s="1523" t="s">
        <v>692</v>
      </c>
      <c r="G9" s="1524"/>
      <c r="H9" s="1524"/>
      <c r="I9" s="1525"/>
      <c r="J9" s="343" t="s">
        <v>693</v>
      </c>
      <c r="K9" s="344" t="s">
        <v>694</v>
      </c>
      <c r="M9" s="339" t="s">
        <v>695</v>
      </c>
      <c r="N9" s="339" t="s">
        <v>696</v>
      </c>
      <c r="O9" s="339" t="s">
        <v>695</v>
      </c>
    </row>
    <row r="10" spans="1:16" ht="12.9" thickBot="1">
      <c r="A10" s="346" t="s">
        <v>697</v>
      </c>
      <c r="B10" s="347" t="s">
        <v>698</v>
      </c>
      <c r="C10" s="566" t="s">
        <v>699</v>
      </c>
      <c r="D10" s="349">
        <v>2022</v>
      </c>
      <c r="E10" s="350">
        <v>2022</v>
      </c>
      <c r="F10" s="1386" t="s">
        <v>700</v>
      </c>
      <c r="G10" s="352" t="s">
        <v>701</v>
      </c>
      <c r="H10" s="352" t="s">
        <v>702</v>
      </c>
      <c r="I10" s="353" t="s">
        <v>703</v>
      </c>
      <c r="J10" s="354" t="s">
        <v>704</v>
      </c>
      <c r="K10" s="355" t="s">
        <v>705</v>
      </c>
      <c r="M10" s="356" t="s">
        <v>706</v>
      </c>
      <c r="N10" s="347" t="s">
        <v>707</v>
      </c>
      <c r="O10" s="347" t="s">
        <v>708</v>
      </c>
    </row>
    <row r="11" spans="1:16">
      <c r="A11" s="357" t="s">
        <v>709</v>
      </c>
      <c r="B11" s="917"/>
      <c r="C11" s="1392">
        <v>39</v>
      </c>
      <c r="D11" s="360">
        <v>39</v>
      </c>
      <c r="E11" s="361">
        <v>39</v>
      </c>
      <c r="F11" s="362">
        <v>39</v>
      </c>
      <c r="G11" s="363">
        <f>M11</f>
        <v>39</v>
      </c>
      <c r="H11" s="364"/>
      <c r="I11" s="365"/>
      <c r="J11" s="523" t="s">
        <v>710</v>
      </c>
      <c r="K11" s="567" t="s">
        <v>710</v>
      </c>
      <c r="L11" s="368"/>
      <c r="M11" s="919">
        <v>39</v>
      </c>
      <c r="N11" s="370"/>
      <c r="O11" s="370"/>
    </row>
    <row r="12" spans="1:16" ht="12.9" thickBot="1">
      <c r="A12" s="371" t="s">
        <v>711</v>
      </c>
      <c r="B12" s="372"/>
      <c r="C12" s="1388">
        <v>33.340000000000003</v>
      </c>
      <c r="D12" s="374">
        <v>36.1</v>
      </c>
      <c r="E12" s="375">
        <v>36.1</v>
      </c>
      <c r="F12" s="376">
        <v>36.619999999999997</v>
      </c>
      <c r="G12" s="377">
        <f>M12</f>
        <v>36.880000000000003</v>
      </c>
      <c r="H12" s="378"/>
      <c r="I12" s="377"/>
      <c r="J12" s="526"/>
      <c r="K12" s="460" t="s">
        <v>710</v>
      </c>
      <c r="L12" s="368"/>
      <c r="M12" s="921">
        <v>36.880000000000003</v>
      </c>
      <c r="N12" s="382"/>
      <c r="O12" s="382"/>
    </row>
    <row r="13" spans="1:16">
      <c r="A13" s="383" t="s">
        <v>762</v>
      </c>
      <c r="B13" s="384" t="s">
        <v>713</v>
      </c>
      <c r="C13" s="922">
        <v>9775</v>
      </c>
      <c r="D13" s="386" t="s">
        <v>710</v>
      </c>
      <c r="E13" s="386" t="s">
        <v>710</v>
      </c>
      <c r="F13" s="387">
        <v>9910</v>
      </c>
      <c r="G13" s="388">
        <f>M13</f>
        <v>9827</v>
      </c>
      <c r="H13" s="389"/>
      <c r="I13" s="388"/>
      <c r="J13" s="449" t="s">
        <v>710</v>
      </c>
      <c r="K13" s="448" t="s">
        <v>710</v>
      </c>
      <c r="L13" s="368"/>
      <c r="M13" s="923">
        <v>9827</v>
      </c>
      <c r="N13" s="448"/>
      <c r="O13" s="448"/>
    </row>
    <row r="14" spans="1:16">
      <c r="A14" s="394" t="s">
        <v>763</v>
      </c>
      <c r="B14" s="384" t="s">
        <v>715</v>
      </c>
      <c r="C14" s="922">
        <v>9352</v>
      </c>
      <c r="D14" s="395" t="s">
        <v>710</v>
      </c>
      <c r="E14" s="395" t="s">
        <v>710</v>
      </c>
      <c r="F14" s="396">
        <v>9499</v>
      </c>
      <c r="G14" s="388">
        <f t="shared" ref="G14:G23" si="0">M14</f>
        <v>9358</v>
      </c>
      <c r="H14" s="389"/>
      <c r="I14" s="388"/>
      <c r="J14" s="449" t="s">
        <v>710</v>
      </c>
      <c r="K14" s="448" t="s">
        <v>710</v>
      </c>
      <c r="L14" s="368"/>
      <c r="M14" s="924">
        <v>9358</v>
      </c>
      <c r="N14" s="448"/>
      <c r="O14" s="448"/>
    </row>
    <row r="15" spans="1:16">
      <c r="A15" s="394" t="s">
        <v>716</v>
      </c>
      <c r="B15" s="384" t="s">
        <v>717</v>
      </c>
      <c r="C15" s="922">
        <v>155</v>
      </c>
      <c r="D15" s="395" t="s">
        <v>710</v>
      </c>
      <c r="E15" s="395" t="s">
        <v>710</v>
      </c>
      <c r="F15" s="396">
        <v>199</v>
      </c>
      <c r="G15" s="388">
        <f t="shared" si="0"/>
        <v>158</v>
      </c>
      <c r="H15" s="389"/>
      <c r="I15" s="388"/>
      <c r="J15" s="449" t="s">
        <v>710</v>
      </c>
      <c r="K15" s="448" t="s">
        <v>710</v>
      </c>
      <c r="L15" s="368"/>
      <c r="M15" s="924">
        <v>158</v>
      </c>
      <c r="N15" s="448"/>
      <c r="O15" s="448"/>
    </row>
    <row r="16" spans="1:16">
      <c r="A16" s="394" t="s">
        <v>718</v>
      </c>
      <c r="B16" s="384" t="s">
        <v>710</v>
      </c>
      <c r="C16" s="922">
        <v>1011</v>
      </c>
      <c r="D16" s="395" t="s">
        <v>710</v>
      </c>
      <c r="E16" s="395" t="s">
        <v>710</v>
      </c>
      <c r="F16" s="396">
        <v>7738</v>
      </c>
      <c r="G16" s="388">
        <f t="shared" si="0"/>
        <v>12304</v>
      </c>
      <c r="H16" s="389"/>
      <c r="I16" s="388"/>
      <c r="J16" s="449" t="s">
        <v>710</v>
      </c>
      <c r="K16" s="448" t="s">
        <v>710</v>
      </c>
      <c r="L16" s="368"/>
      <c r="M16" s="924">
        <v>12304</v>
      </c>
      <c r="N16" s="448"/>
      <c r="O16" s="448"/>
    </row>
    <row r="17" spans="1:15" ht="12.9" thickBot="1">
      <c r="A17" s="357" t="s">
        <v>719</v>
      </c>
      <c r="B17" s="398" t="s">
        <v>720</v>
      </c>
      <c r="C17" s="925">
        <v>5506</v>
      </c>
      <c r="D17" s="400" t="s">
        <v>710</v>
      </c>
      <c r="E17" s="400" t="s">
        <v>710</v>
      </c>
      <c r="F17" s="401">
        <v>4526</v>
      </c>
      <c r="G17" s="388">
        <f t="shared" si="0"/>
        <v>4546</v>
      </c>
      <c r="H17" s="402"/>
      <c r="I17" s="403"/>
      <c r="J17" s="528" t="s">
        <v>710</v>
      </c>
      <c r="K17" s="567" t="s">
        <v>710</v>
      </c>
      <c r="L17" s="368"/>
      <c r="M17" s="926">
        <v>4546</v>
      </c>
      <c r="N17" s="567"/>
      <c r="O17" s="567"/>
    </row>
    <row r="18" spans="1:15" ht="12.9" thickBot="1">
      <c r="A18" s="407" t="s">
        <v>721</v>
      </c>
      <c r="B18" s="529"/>
      <c r="C18" s="409">
        <f>C13-C14+C15+C16+C17</f>
        <v>7095</v>
      </c>
      <c r="D18" s="409" t="s">
        <v>710</v>
      </c>
      <c r="E18" s="409" t="s">
        <v>710</v>
      </c>
      <c r="F18" s="410">
        <f>F13-F14+F15+F16+F17</f>
        <v>12874</v>
      </c>
      <c r="G18" s="410">
        <f>G13-G14+G15+G16+G17</f>
        <v>17477</v>
      </c>
      <c r="H18" s="958"/>
      <c r="I18" s="959"/>
      <c r="J18" s="410" t="s">
        <v>710</v>
      </c>
      <c r="K18" s="479" t="s">
        <v>710</v>
      </c>
      <c r="L18" s="368"/>
      <c r="M18" s="415">
        <f>M13-M14+M15+M16+M17</f>
        <v>17477</v>
      </c>
      <c r="N18" s="415">
        <f t="shared" ref="N18:O18" si="1">N13-N14+N15+N16+N17</f>
        <v>0</v>
      </c>
      <c r="O18" s="415">
        <f t="shared" si="1"/>
        <v>0</v>
      </c>
    </row>
    <row r="19" spans="1:15">
      <c r="A19" s="357" t="s">
        <v>722</v>
      </c>
      <c r="B19" s="398">
        <v>401</v>
      </c>
      <c r="C19" s="925">
        <v>423</v>
      </c>
      <c r="D19" s="386" t="s">
        <v>710</v>
      </c>
      <c r="E19" s="386" t="s">
        <v>710</v>
      </c>
      <c r="F19" s="401">
        <v>411</v>
      </c>
      <c r="G19" s="388">
        <f t="shared" si="0"/>
        <v>469</v>
      </c>
      <c r="H19" s="417"/>
      <c r="I19" s="418"/>
      <c r="J19" s="528" t="s">
        <v>710</v>
      </c>
      <c r="K19" s="567" t="s">
        <v>710</v>
      </c>
      <c r="L19" s="368"/>
      <c r="M19" s="927">
        <v>469</v>
      </c>
      <c r="N19" s="567"/>
      <c r="O19" s="567"/>
    </row>
    <row r="20" spans="1:15">
      <c r="A20" s="394" t="s">
        <v>723</v>
      </c>
      <c r="B20" s="384" t="s">
        <v>724</v>
      </c>
      <c r="C20" s="922">
        <v>1562</v>
      </c>
      <c r="D20" s="395" t="s">
        <v>710</v>
      </c>
      <c r="E20" s="395" t="s">
        <v>710</v>
      </c>
      <c r="F20" s="396">
        <v>885</v>
      </c>
      <c r="G20" s="388">
        <f t="shared" si="0"/>
        <v>941</v>
      </c>
      <c r="H20" s="389"/>
      <c r="I20" s="388"/>
      <c r="J20" s="449" t="s">
        <v>710</v>
      </c>
      <c r="K20" s="448" t="s">
        <v>710</v>
      </c>
      <c r="L20" s="368"/>
      <c r="M20" s="924">
        <v>941</v>
      </c>
      <c r="N20" s="448"/>
      <c r="O20" s="448"/>
    </row>
    <row r="21" spans="1:15">
      <c r="A21" s="394" t="s">
        <v>725</v>
      </c>
      <c r="B21" s="384" t="s">
        <v>710</v>
      </c>
      <c r="C21" s="922">
        <v>786</v>
      </c>
      <c r="D21" s="395" t="s">
        <v>710</v>
      </c>
      <c r="E21" s="395" t="s">
        <v>710</v>
      </c>
      <c r="F21" s="396">
        <v>786</v>
      </c>
      <c r="G21" s="388">
        <f t="shared" si="0"/>
        <v>786</v>
      </c>
      <c r="H21" s="389"/>
      <c r="I21" s="388"/>
      <c r="J21" s="449" t="s">
        <v>710</v>
      </c>
      <c r="K21" s="448" t="s">
        <v>710</v>
      </c>
      <c r="L21" s="368"/>
      <c r="M21" s="924">
        <v>786</v>
      </c>
      <c r="N21" s="448"/>
      <c r="O21" s="448"/>
    </row>
    <row r="22" spans="1:15">
      <c r="A22" s="394" t="s">
        <v>726</v>
      </c>
      <c r="B22" s="384" t="s">
        <v>710</v>
      </c>
      <c r="C22" s="922">
        <v>4223</v>
      </c>
      <c r="D22" s="395" t="s">
        <v>710</v>
      </c>
      <c r="E22" s="395" t="s">
        <v>710</v>
      </c>
      <c r="F22" s="396">
        <v>10964</v>
      </c>
      <c r="G22" s="388">
        <f t="shared" si="0"/>
        <v>15627</v>
      </c>
      <c r="H22" s="389"/>
      <c r="I22" s="388"/>
      <c r="J22" s="449" t="s">
        <v>710</v>
      </c>
      <c r="K22" s="448" t="s">
        <v>710</v>
      </c>
      <c r="L22" s="368"/>
      <c r="M22" s="924">
        <v>15627</v>
      </c>
      <c r="N22" s="448"/>
      <c r="O22" s="448"/>
    </row>
    <row r="23" spans="1:15" ht="12.9" thickBot="1">
      <c r="A23" s="371" t="s">
        <v>727</v>
      </c>
      <c r="B23" s="420" t="s">
        <v>710</v>
      </c>
      <c r="C23" s="922">
        <v>0</v>
      </c>
      <c r="D23" s="400" t="s">
        <v>710</v>
      </c>
      <c r="E23" s="400" t="s">
        <v>710</v>
      </c>
      <c r="F23" s="422">
        <v>0</v>
      </c>
      <c r="G23" s="403">
        <f t="shared" si="0"/>
        <v>0</v>
      </c>
      <c r="H23" s="402"/>
      <c r="I23" s="403"/>
      <c r="J23" s="530" t="s">
        <v>710</v>
      </c>
      <c r="K23" s="718" t="s">
        <v>710</v>
      </c>
      <c r="L23" s="368"/>
      <c r="M23" s="928">
        <v>0</v>
      </c>
      <c r="N23" s="718"/>
      <c r="O23" s="718"/>
    </row>
    <row r="24" spans="1:15">
      <c r="A24" s="427" t="s">
        <v>728</v>
      </c>
      <c r="B24" s="428" t="s">
        <v>710</v>
      </c>
      <c r="C24" s="929">
        <v>25012</v>
      </c>
      <c r="D24" s="430">
        <v>25438</v>
      </c>
      <c r="E24" s="431">
        <v>26072</v>
      </c>
      <c r="F24" s="430">
        <v>5747</v>
      </c>
      <c r="G24" s="432">
        <f>M24-F24</f>
        <v>6095</v>
      </c>
      <c r="H24" s="433"/>
      <c r="I24" s="434"/>
      <c r="J24" s="439">
        <f t="shared" ref="J24:J47" si="2">SUM(F24:I24)</f>
        <v>11842</v>
      </c>
      <c r="K24" s="962">
        <f t="shared" ref="K24:K47" si="3">(J24/E24)*100</f>
        <v>45.420374347959495</v>
      </c>
      <c r="L24" s="368"/>
      <c r="M24" s="963">
        <v>11842</v>
      </c>
      <c r="N24" s="438"/>
      <c r="O24" s="439"/>
    </row>
    <row r="25" spans="1:15">
      <c r="A25" s="394" t="s">
        <v>729</v>
      </c>
      <c r="B25" s="440" t="s">
        <v>710</v>
      </c>
      <c r="C25" s="922">
        <v>0</v>
      </c>
      <c r="D25" s="442">
        <v>0</v>
      </c>
      <c r="E25" s="443">
        <v>0</v>
      </c>
      <c r="F25" s="442">
        <v>0</v>
      </c>
      <c r="G25" s="444">
        <f t="shared" ref="G25:G42" si="4">M25-F25</f>
        <v>0</v>
      </c>
      <c r="H25" s="445"/>
      <c r="I25" s="388"/>
      <c r="J25" s="449">
        <f t="shared" si="2"/>
        <v>0</v>
      </c>
      <c r="K25" s="964" t="e">
        <f t="shared" si="3"/>
        <v>#DIV/0!</v>
      </c>
      <c r="L25" s="368"/>
      <c r="M25" s="965">
        <v>0</v>
      </c>
      <c r="N25" s="448"/>
      <c r="O25" s="449"/>
    </row>
    <row r="26" spans="1:15" ht="12.9" thickBot="1">
      <c r="A26" s="371" t="s">
        <v>730</v>
      </c>
      <c r="B26" s="450">
        <v>672</v>
      </c>
      <c r="C26" s="931">
        <v>3150</v>
      </c>
      <c r="D26" s="452">
        <v>3150</v>
      </c>
      <c r="E26" s="453">
        <v>3150</v>
      </c>
      <c r="F26" s="454">
        <v>788</v>
      </c>
      <c r="G26" s="455">
        <f t="shared" si="4"/>
        <v>788</v>
      </c>
      <c r="H26" s="456"/>
      <c r="I26" s="457"/>
      <c r="J26" s="530">
        <f t="shared" si="2"/>
        <v>1576</v>
      </c>
      <c r="K26" s="1393">
        <f t="shared" si="3"/>
        <v>50.031746031746025</v>
      </c>
      <c r="L26" s="368"/>
      <c r="M26" s="967">
        <v>1576</v>
      </c>
      <c r="N26" s="460"/>
      <c r="O26" s="461"/>
    </row>
    <row r="27" spans="1:15">
      <c r="A27" s="383" t="s">
        <v>731</v>
      </c>
      <c r="B27" s="428">
        <v>501</v>
      </c>
      <c r="C27" s="922">
        <v>1618</v>
      </c>
      <c r="D27" s="463">
        <v>1675</v>
      </c>
      <c r="E27" s="464">
        <v>1974</v>
      </c>
      <c r="F27" s="463">
        <v>593</v>
      </c>
      <c r="G27" s="417">
        <f t="shared" si="4"/>
        <v>590</v>
      </c>
      <c r="H27" s="466"/>
      <c r="I27" s="418"/>
      <c r="J27" s="439">
        <f t="shared" si="2"/>
        <v>1183</v>
      </c>
      <c r="K27" s="962">
        <f t="shared" si="3"/>
        <v>59.929078014184398</v>
      </c>
      <c r="L27" s="368"/>
      <c r="M27" s="927">
        <v>1183</v>
      </c>
      <c r="N27" s="1389"/>
      <c r="O27" s="971"/>
    </row>
    <row r="28" spans="1:15">
      <c r="A28" s="394" t="s">
        <v>732</v>
      </c>
      <c r="B28" s="440">
        <v>502</v>
      </c>
      <c r="C28" s="922">
        <v>802</v>
      </c>
      <c r="D28" s="468">
        <v>953</v>
      </c>
      <c r="E28" s="469">
        <v>1450</v>
      </c>
      <c r="F28" s="468">
        <v>449</v>
      </c>
      <c r="G28" s="389">
        <f t="shared" si="4"/>
        <v>318</v>
      </c>
      <c r="H28" s="445"/>
      <c r="I28" s="388"/>
      <c r="J28" s="449">
        <f t="shared" si="2"/>
        <v>767</v>
      </c>
      <c r="K28" s="964">
        <f t="shared" si="3"/>
        <v>52.896551724137929</v>
      </c>
      <c r="L28" s="368"/>
      <c r="M28" s="924">
        <v>767</v>
      </c>
      <c r="N28" s="448"/>
      <c r="O28" s="449"/>
    </row>
    <row r="29" spans="1:15">
      <c r="A29" s="394" t="s">
        <v>733</v>
      </c>
      <c r="B29" s="440">
        <v>504</v>
      </c>
      <c r="C29" s="922">
        <v>0</v>
      </c>
      <c r="D29" s="468">
        <v>0</v>
      </c>
      <c r="E29" s="469">
        <v>0</v>
      </c>
      <c r="F29" s="468">
        <v>0</v>
      </c>
      <c r="G29" s="389">
        <f t="shared" si="4"/>
        <v>0</v>
      </c>
      <c r="H29" s="445"/>
      <c r="I29" s="388"/>
      <c r="J29" s="449">
        <f t="shared" si="2"/>
        <v>0</v>
      </c>
      <c r="K29" s="964" t="e">
        <f t="shared" si="3"/>
        <v>#DIV/0!</v>
      </c>
      <c r="L29" s="368"/>
      <c r="M29" s="924">
        <v>0</v>
      </c>
      <c r="N29" s="448"/>
      <c r="O29" s="449"/>
    </row>
    <row r="30" spans="1:15">
      <c r="A30" s="394" t="s">
        <v>734</v>
      </c>
      <c r="B30" s="440">
        <v>511</v>
      </c>
      <c r="C30" s="922">
        <v>629</v>
      </c>
      <c r="D30" s="468">
        <v>600</v>
      </c>
      <c r="E30" s="469">
        <v>150</v>
      </c>
      <c r="F30" s="468">
        <v>12</v>
      </c>
      <c r="G30" s="389">
        <f t="shared" si="4"/>
        <v>25</v>
      </c>
      <c r="H30" s="445"/>
      <c r="I30" s="388"/>
      <c r="J30" s="449">
        <f t="shared" si="2"/>
        <v>37</v>
      </c>
      <c r="K30" s="964">
        <f t="shared" si="3"/>
        <v>24.666666666666668</v>
      </c>
      <c r="L30" s="368"/>
      <c r="M30" s="924">
        <v>37</v>
      </c>
      <c r="N30" s="448"/>
      <c r="O30" s="449"/>
    </row>
    <row r="31" spans="1:15">
      <c r="A31" s="394" t="s">
        <v>735</v>
      </c>
      <c r="B31" s="440">
        <v>518</v>
      </c>
      <c r="C31" s="922">
        <v>851</v>
      </c>
      <c r="D31" s="468">
        <v>910</v>
      </c>
      <c r="E31" s="469">
        <v>1310</v>
      </c>
      <c r="F31" s="468">
        <v>290</v>
      </c>
      <c r="G31" s="389">
        <f t="shared" si="4"/>
        <v>399</v>
      </c>
      <c r="H31" s="445"/>
      <c r="I31" s="388"/>
      <c r="J31" s="449">
        <f t="shared" si="2"/>
        <v>689</v>
      </c>
      <c r="K31" s="964">
        <f t="shared" si="3"/>
        <v>52.595419847328237</v>
      </c>
      <c r="L31" s="368"/>
      <c r="M31" s="924">
        <v>689</v>
      </c>
      <c r="N31" s="448"/>
      <c r="O31" s="449"/>
    </row>
    <row r="32" spans="1:15">
      <c r="A32" s="394" t="s">
        <v>736</v>
      </c>
      <c r="B32" s="440">
        <v>521</v>
      </c>
      <c r="C32" s="922">
        <v>15926</v>
      </c>
      <c r="D32" s="468">
        <v>16053</v>
      </c>
      <c r="E32" s="469">
        <v>16655</v>
      </c>
      <c r="F32" s="468">
        <v>3740</v>
      </c>
      <c r="G32" s="389">
        <f t="shared" si="4"/>
        <v>3886</v>
      </c>
      <c r="H32" s="445"/>
      <c r="I32" s="388"/>
      <c r="J32" s="449">
        <f t="shared" si="2"/>
        <v>7626</v>
      </c>
      <c r="K32" s="964">
        <f t="shared" si="3"/>
        <v>45.788051636145298</v>
      </c>
      <c r="L32" s="368"/>
      <c r="M32" s="924">
        <v>7626</v>
      </c>
      <c r="N32" s="448"/>
      <c r="O32" s="449"/>
    </row>
    <row r="33" spans="1:15">
      <c r="A33" s="394" t="s">
        <v>737</v>
      </c>
      <c r="B33" s="440" t="s">
        <v>738</v>
      </c>
      <c r="C33" s="922">
        <v>6082</v>
      </c>
      <c r="D33" s="468">
        <v>5882</v>
      </c>
      <c r="E33" s="469">
        <v>5914</v>
      </c>
      <c r="F33" s="468">
        <v>1421</v>
      </c>
      <c r="G33" s="389">
        <f t="shared" si="4"/>
        <v>1548</v>
      </c>
      <c r="H33" s="445"/>
      <c r="I33" s="388"/>
      <c r="J33" s="449">
        <f t="shared" si="2"/>
        <v>2969</v>
      </c>
      <c r="K33" s="964">
        <f t="shared" si="3"/>
        <v>50.202908353060536</v>
      </c>
      <c r="L33" s="368"/>
      <c r="M33" s="924">
        <v>2969</v>
      </c>
      <c r="N33" s="448"/>
      <c r="O33" s="449"/>
    </row>
    <row r="34" spans="1:15">
      <c r="A34" s="394" t="s">
        <v>739</v>
      </c>
      <c r="B34" s="440">
        <v>557</v>
      </c>
      <c r="C34" s="922">
        <v>0</v>
      </c>
      <c r="D34" s="468">
        <v>0</v>
      </c>
      <c r="E34" s="469">
        <v>0</v>
      </c>
      <c r="F34" s="468">
        <v>0</v>
      </c>
      <c r="G34" s="389">
        <f t="shared" si="4"/>
        <v>0</v>
      </c>
      <c r="H34" s="445"/>
      <c r="I34" s="388"/>
      <c r="J34" s="449">
        <f t="shared" si="2"/>
        <v>0</v>
      </c>
      <c r="K34" s="964" t="e">
        <f t="shared" si="3"/>
        <v>#DIV/0!</v>
      </c>
      <c r="L34" s="368"/>
      <c r="M34" s="924">
        <v>0</v>
      </c>
      <c r="N34" s="448"/>
      <c r="O34" s="449"/>
    </row>
    <row r="35" spans="1:15">
      <c r="A35" s="394" t="s">
        <v>740</v>
      </c>
      <c r="B35" s="440">
        <v>551</v>
      </c>
      <c r="C35" s="922">
        <v>43</v>
      </c>
      <c r="D35" s="468">
        <v>48</v>
      </c>
      <c r="E35" s="469">
        <v>57</v>
      </c>
      <c r="F35" s="468">
        <v>12</v>
      </c>
      <c r="G35" s="389">
        <f t="shared" si="4"/>
        <v>14</v>
      </c>
      <c r="H35" s="445"/>
      <c r="I35" s="388"/>
      <c r="J35" s="449">
        <f t="shared" si="2"/>
        <v>26</v>
      </c>
      <c r="K35" s="964">
        <f t="shared" si="3"/>
        <v>45.614035087719294</v>
      </c>
      <c r="L35" s="368"/>
      <c r="M35" s="924">
        <v>26</v>
      </c>
      <c r="N35" s="448"/>
      <c r="O35" s="449"/>
    </row>
    <row r="36" spans="1:15" ht="12.9" thickBot="1">
      <c r="A36" s="357" t="s">
        <v>741</v>
      </c>
      <c r="B36" s="470" t="s">
        <v>742</v>
      </c>
      <c r="C36" s="925">
        <v>468</v>
      </c>
      <c r="D36" s="472">
        <v>757</v>
      </c>
      <c r="E36" s="473">
        <v>200</v>
      </c>
      <c r="F36" s="474">
        <v>63</v>
      </c>
      <c r="G36" s="389">
        <f t="shared" si="4"/>
        <v>-35</v>
      </c>
      <c r="H36" s="475"/>
      <c r="I36" s="388"/>
      <c r="J36" s="461">
        <f t="shared" si="2"/>
        <v>28</v>
      </c>
      <c r="K36" s="966">
        <f t="shared" si="3"/>
        <v>14.000000000000002</v>
      </c>
      <c r="L36" s="368"/>
      <c r="M36" s="928">
        <v>28</v>
      </c>
      <c r="N36" s="718"/>
      <c r="O36" s="530"/>
    </row>
    <row r="37" spans="1:15" ht="12.9" thickBot="1">
      <c r="A37" s="407" t="s">
        <v>743</v>
      </c>
      <c r="B37" s="477"/>
      <c r="C37" s="409">
        <f t="shared" ref="C37:I37" si="5">SUM(C27:C36)</f>
        <v>26419</v>
      </c>
      <c r="D37" s="478">
        <f t="shared" si="5"/>
        <v>26878</v>
      </c>
      <c r="E37" s="478">
        <f t="shared" si="5"/>
        <v>27710</v>
      </c>
      <c r="F37" s="409">
        <f t="shared" si="5"/>
        <v>6580</v>
      </c>
      <c r="G37" s="409">
        <f t="shared" si="5"/>
        <v>6745</v>
      </c>
      <c r="H37" s="479">
        <f t="shared" si="5"/>
        <v>0</v>
      </c>
      <c r="I37" s="480">
        <f t="shared" si="5"/>
        <v>0</v>
      </c>
      <c r="J37" s="973">
        <f t="shared" si="2"/>
        <v>13325</v>
      </c>
      <c r="K37" s="1394">
        <f t="shared" si="3"/>
        <v>48.087333092746299</v>
      </c>
      <c r="L37" s="368"/>
      <c r="M37" s="410">
        <f>SUM(M27:M36)</f>
        <v>13325</v>
      </c>
      <c r="N37" s="479">
        <f>SUM(N27:N36)</f>
        <v>0</v>
      </c>
      <c r="O37" s="410">
        <f>SUM(O27:O36)</f>
        <v>0</v>
      </c>
    </row>
    <row r="38" spans="1:15">
      <c r="A38" s="383" t="s">
        <v>744</v>
      </c>
      <c r="B38" s="428">
        <v>601</v>
      </c>
      <c r="C38" s="936">
        <v>0</v>
      </c>
      <c r="D38" s="463">
        <v>0</v>
      </c>
      <c r="E38" s="464">
        <v>0</v>
      </c>
      <c r="F38" s="482">
        <v>0</v>
      </c>
      <c r="G38" s="389">
        <f t="shared" si="4"/>
        <v>0</v>
      </c>
      <c r="H38" s="466"/>
      <c r="I38" s="388"/>
      <c r="J38" s="439">
        <f t="shared" si="2"/>
        <v>0</v>
      </c>
      <c r="K38" s="962" t="e">
        <f t="shared" si="3"/>
        <v>#DIV/0!</v>
      </c>
      <c r="L38" s="368"/>
      <c r="M38" s="927">
        <v>0</v>
      </c>
      <c r="N38" s="1389"/>
      <c r="O38" s="971"/>
    </row>
    <row r="39" spans="1:15">
      <c r="A39" s="394" t="s">
        <v>745</v>
      </c>
      <c r="B39" s="440">
        <v>602</v>
      </c>
      <c r="C39" s="922">
        <v>1227</v>
      </c>
      <c r="D39" s="468">
        <v>1250</v>
      </c>
      <c r="E39" s="469">
        <v>1350</v>
      </c>
      <c r="F39" s="468">
        <v>451</v>
      </c>
      <c r="G39" s="389">
        <f t="shared" si="4"/>
        <v>513</v>
      </c>
      <c r="H39" s="445"/>
      <c r="I39" s="388"/>
      <c r="J39" s="449">
        <f t="shared" si="2"/>
        <v>964</v>
      </c>
      <c r="K39" s="964">
        <f t="shared" si="3"/>
        <v>71.407407407407405</v>
      </c>
      <c r="L39" s="368"/>
      <c r="M39" s="924">
        <v>964</v>
      </c>
      <c r="N39" s="448"/>
      <c r="O39" s="449"/>
    </row>
    <row r="40" spans="1:15">
      <c r="A40" s="394" t="s">
        <v>746</v>
      </c>
      <c r="B40" s="440">
        <v>604</v>
      </c>
      <c r="C40" s="922">
        <v>0</v>
      </c>
      <c r="D40" s="468">
        <v>0</v>
      </c>
      <c r="E40" s="469">
        <v>0</v>
      </c>
      <c r="F40" s="468">
        <v>0</v>
      </c>
      <c r="G40" s="389">
        <f t="shared" si="4"/>
        <v>0</v>
      </c>
      <c r="H40" s="445"/>
      <c r="I40" s="388"/>
      <c r="J40" s="449">
        <f t="shared" si="2"/>
        <v>0</v>
      </c>
      <c r="K40" s="964" t="e">
        <f t="shared" si="3"/>
        <v>#DIV/0!</v>
      </c>
      <c r="L40" s="368"/>
      <c r="M40" s="924">
        <v>0</v>
      </c>
      <c r="N40" s="448"/>
      <c r="O40" s="449"/>
    </row>
    <row r="41" spans="1:15">
      <c r="A41" s="394" t="s">
        <v>747</v>
      </c>
      <c r="B41" s="440" t="s">
        <v>748</v>
      </c>
      <c r="C41" s="922">
        <v>25012</v>
      </c>
      <c r="D41" s="468">
        <v>25438</v>
      </c>
      <c r="E41" s="469">
        <v>26072</v>
      </c>
      <c r="F41" s="468">
        <v>5747</v>
      </c>
      <c r="G41" s="389">
        <f t="shared" si="4"/>
        <v>6095</v>
      </c>
      <c r="H41" s="445"/>
      <c r="I41" s="388"/>
      <c r="J41" s="449">
        <f t="shared" si="2"/>
        <v>11842</v>
      </c>
      <c r="K41" s="964">
        <f t="shared" si="3"/>
        <v>45.420374347959495</v>
      </c>
      <c r="L41" s="368"/>
      <c r="M41" s="924">
        <v>11842</v>
      </c>
      <c r="N41" s="448"/>
      <c r="O41" s="449"/>
    </row>
    <row r="42" spans="1:15" ht="12.9" thickBot="1">
      <c r="A42" s="357" t="s">
        <v>749</v>
      </c>
      <c r="B42" s="470" t="s">
        <v>750</v>
      </c>
      <c r="C42" s="925">
        <v>282</v>
      </c>
      <c r="D42" s="472">
        <v>190</v>
      </c>
      <c r="E42" s="473">
        <v>288</v>
      </c>
      <c r="F42" s="474">
        <v>108</v>
      </c>
      <c r="G42" s="485">
        <f t="shared" si="4"/>
        <v>65</v>
      </c>
      <c r="H42" s="475"/>
      <c r="I42" s="388"/>
      <c r="J42" s="461">
        <f t="shared" si="2"/>
        <v>173</v>
      </c>
      <c r="K42" s="966">
        <f t="shared" si="3"/>
        <v>60.069444444444443</v>
      </c>
      <c r="L42" s="368"/>
      <c r="M42" s="928">
        <v>173</v>
      </c>
      <c r="N42" s="718"/>
      <c r="O42" s="530"/>
    </row>
    <row r="43" spans="1:15" ht="12.9" thickBot="1">
      <c r="A43" s="407" t="s">
        <v>751</v>
      </c>
      <c r="B43" s="477" t="s">
        <v>710</v>
      </c>
      <c r="C43" s="409">
        <f t="shared" ref="C43:I43" si="6">SUM(C38:C42)</f>
        <v>26521</v>
      </c>
      <c r="D43" s="478">
        <f t="shared" si="6"/>
        <v>26878</v>
      </c>
      <c r="E43" s="478">
        <f t="shared" si="6"/>
        <v>27710</v>
      </c>
      <c r="F43" s="410">
        <f t="shared" si="6"/>
        <v>6306</v>
      </c>
      <c r="G43" s="557">
        <f t="shared" si="6"/>
        <v>6673</v>
      </c>
      <c r="H43" s="410">
        <f t="shared" si="6"/>
        <v>0</v>
      </c>
      <c r="I43" s="558">
        <f t="shared" si="6"/>
        <v>0</v>
      </c>
      <c r="J43" s="973">
        <f t="shared" si="2"/>
        <v>12979</v>
      </c>
      <c r="K43" s="1390">
        <f t="shared" si="3"/>
        <v>46.838686394803318</v>
      </c>
      <c r="L43" s="368"/>
      <c r="M43" s="410">
        <f>SUM(M38:M42)</f>
        <v>12979</v>
      </c>
      <c r="N43" s="479">
        <f>SUM(N38:N42)</f>
        <v>0</v>
      </c>
      <c r="O43" s="410">
        <f>SUM(O38:O42)</f>
        <v>0</v>
      </c>
    </row>
    <row r="44" spans="1:15" s="559" customFormat="1" ht="5.25" customHeight="1" thickBot="1">
      <c r="A44" s="489"/>
      <c r="B44" s="490"/>
      <c r="C44" s="925"/>
      <c r="D44" s="454"/>
      <c r="E44" s="492"/>
      <c r="F44" s="937"/>
      <c r="G44" s="938"/>
      <c r="H44" s="939">
        <f>N44-G44</f>
        <v>0</v>
      </c>
      <c r="I44" s="938"/>
      <c r="J44" s="534">
        <f t="shared" si="2"/>
        <v>0</v>
      </c>
      <c r="K44" s="723" t="e">
        <f t="shared" si="3"/>
        <v>#DIV/0!</v>
      </c>
      <c r="L44" s="498"/>
      <c r="M44" s="937"/>
      <c r="N44" s="479"/>
      <c r="O44" s="479"/>
    </row>
    <row r="45" spans="1:15" ht="12.9" thickBot="1">
      <c r="A45" s="501" t="s">
        <v>752</v>
      </c>
      <c r="B45" s="477" t="s">
        <v>710</v>
      </c>
      <c r="C45" s="410">
        <f t="shared" ref="C45:I45" si="7">C43-C41</f>
        <v>1509</v>
      </c>
      <c r="D45" s="409">
        <f t="shared" si="7"/>
        <v>1440</v>
      </c>
      <c r="E45" s="502">
        <f t="shared" si="7"/>
        <v>1638</v>
      </c>
      <c r="F45" s="410">
        <f t="shared" si="7"/>
        <v>559</v>
      </c>
      <c r="G45" s="480">
        <f t="shared" si="7"/>
        <v>578</v>
      </c>
      <c r="H45" s="410">
        <f t="shared" si="7"/>
        <v>0</v>
      </c>
      <c r="I45" s="479">
        <f t="shared" si="7"/>
        <v>0</v>
      </c>
      <c r="J45" s="534">
        <f t="shared" si="2"/>
        <v>1137</v>
      </c>
      <c r="K45" s="723">
        <f t="shared" si="3"/>
        <v>69.413919413919416</v>
      </c>
      <c r="L45" s="368"/>
      <c r="M45" s="410">
        <f>M43-M41</f>
        <v>1137</v>
      </c>
      <c r="N45" s="479">
        <f>N43-N41</f>
        <v>0</v>
      </c>
      <c r="O45" s="410">
        <f>O43-O41</f>
        <v>0</v>
      </c>
    </row>
    <row r="46" spans="1:15" ht="12.9" thickBot="1">
      <c r="A46" s="407" t="s">
        <v>753</v>
      </c>
      <c r="B46" s="477" t="s">
        <v>710</v>
      </c>
      <c r="C46" s="410">
        <f t="shared" ref="C46:I46" si="8">C43-C37</f>
        <v>102</v>
      </c>
      <c r="D46" s="409">
        <f t="shared" si="8"/>
        <v>0</v>
      </c>
      <c r="E46" s="502">
        <f t="shared" si="8"/>
        <v>0</v>
      </c>
      <c r="F46" s="410">
        <f t="shared" si="8"/>
        <v>-274</v>
      </c>
      <c r="G46" s="480">
        <f t="shared" si="8"/>
        <v>-72</v>
      </c>
      <c r="H46" s="410">
        <f t="shared" si="8"/>
        <v>0</v>
      </c>
      <c r="I46" s="479">
        <f t="shared" si="8"/>
        <v>0</v>
      </c>
      <c r="J46" s="534">
        <f t="shared" si="2"/>
        <v>-346</v>
      </c>
      <c r="K46" s="723" t="e">
        <f t="shared" si="3"/>
        <v>#DIV/0!</v>
      </c>
      <c r="L46" s="368"/>
      <c r="M46" s="410">
        <f>M43-M37</f>
        <v>-346</v>
      </c>
      <c r="N46" s="479">
        <f>N43-N37</f>
        <v>0</v>
      </c>
      <c r="O46" s="410">
        <f>O43-O37</f>
        <v>0</v>
      </c>
    </row>
    <row r="47" spans="1:15" ht="12.9" thickBot="1">
      <c r="A47" s="506" t="s">
        <v>754</v>
      </c>
      <c r="B47" s="507" t="s">
        <v>710</v>
      </c>
      <c r="C47" s="410">
        <f t="shared" ref="C47:I47" si="9">C46-C41</f>
        <v>-24910</v>
      </c>
      <c r="D47" s="409">
        <f t="shared" si="9"/>
        <v>-25438</v>
      </c>
      <c r="E47" s="502">
        <f t="shared" si="9"/>
        <v>-26072</v>
      </c>
      <c r="F47" s="413">
        <f t="shared" si="9"/>
        <v>-6021</v>
      </c>
      <c r="G47" s="480">
        <f t="shared" si="9"/>
        <v>-6167</v>
      </c>
      <c r="H47" s="410">
        <f t="shared" si="9"/>
        <v>0</v>
      </c>
      <c r="I47" s="479">
        <f t="shared" si="9"/>
        <v>0</v>
      </c>
      <c r="J47" s="534">
        <f t="shared" si="2"/>
        <v>-12188</v>
      </c>
      <c r="K47" s="755">
        <f t="shared" si="3"/>
        <v>46.747468548634551</v>
      </c>
      <c r="L47" s="368"/>
      <c r="M47" s="410">
        <f>M46-M41</f>
        <v>-12188</v>
      </c>
      <c r="N47" s="479">
        <f>N46-N41</f>
        <v>0</v>
      </c>
      <c r="O47" s="410">
        <f>O46-O41</f>
        <v>0</v>
      </c>
    </row>
    <row r="50" spans="1:10" ht="14.15">
      <c r="A50" s="509" t="s">
        <v>755</v>
      </c>
    </row>
    <row r="51" spans="1:10" ht="14.15">
      <c r="A51" s="510" t="s">
        <v>756</v>
      </c>
    </row>
    <row r="52" spans="1:10" ht="14.15">
      <c r="A52" s="512" t="s">
        <v>757</v>
      </c>
    </row>
    <row r="53" spans="1:10" s="514" customFormat="1" ht="14.15">
      <c r="A53" s="512" t="s">
        <v>758</v>
      </c>
      <c r="B53" s="513"/>
      <c r="E53" s="515"/>
      <c r="F53" s="515"/>
      <c r="G53" s="515"/>
      <c r="H53" s="515"/>
      <c r="I53" s="515"/>
      <c r="J53" s="515"/>
    </row>
    <row r="54" spans="1:10" s="514" customFormat="1" ht="14.15">
      <c r="A54" s="512"/>
      <c r="B54" s="513"/>
      <c r="E54" s="515"/>
      <c r="F54" s="515"/>
      <c r="G54" s="515"/>
      <c r="H54" s="515"/>
      <c r="I54" s="515"/>
      <c r="J54" s="515"/>
    </row>
    <row r="55" spans="1:10" s="514" customFormat="1" ht="14.15">
      <c r="A55" s="512" t="s">
        <v>809</v>
      </c>
      <c r="B55" s="513"/>
      <c r="E55" s="515"/>
      <c r="F55" s="515"/>
      <c r="G55" s="515"/>
      <c r="H55" s="515"/>
      <c r="I55" s="515"/>
      <c r="J55" s="515"/>
    </row>
    <row r="56" spans="1:10">
      <c r="A56" s="560" t="s">
        <v>810</v>
      </c>
    </row>
    <row r="57" spans="1:10">
      <c r="A57" s="560" t="s">
        <v>811</v>
      </c>
    </row>
    <row r="58" spans="1:10">
      <c r="A58" s="560" t="s">
        <v>812</v>
      </c>
    </row>
    <row r="61" spans="1:10">
      <c r="A61" s="560" t="s">
        <v>813</v>
      </c>
    </row>
    <row r="63" spans="1:10">
      <c r="A63" s="560" t="s">
        <v>814</v>
      </c>
    </row>
  </sheetData>
  <mergeCells count="3">
    <mergeCell ref="A1:O1"/>
    <mergeCell ref="B7:O7"/>
    <mergeCell ref="F9:I9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G30" sqref="G30"/>
    </sheetView>
  </sheetViews>
  <sheetFormatPr defaultColWidth="8.69140625" defaultRowHeight="12.45"/>
  <cols>
    <col min="1" max="1" width="37.69140625" style="325" customWidth="1"/>
    <col min="2" max="2" width="7.3046875" style="326" customWidth="1"/>
    <col min="3" max="4" width="11.53515625" style="324" customWidth="1"/>
    <col min="5" max="5" width="11.53515625" style="328" customWidth="1"/>
    <col min="6" max="6" width="11.3828125" style="328" customWidth="1"/>
    <col min="7" max="7" width="9.84375" style="328" customWidth="1"/>
    <col min="8" max="8" width="9.15234375" style="328" customWidth="1"/>
    <col min="9" max="9" width="9.3046875" style="328" customWidth="1"/>
    <col min="10" max="10" width="9.15234375" style="328" customWidth="1"/>
    <col min="11" max="11" width="12" style="324" customWidth="1"/>
    <col min="12" max="12" width="8.69140625" style="324"/>
    <col min="13" max="13" width="11.84375" style="345" customWidth="1"/>
    <col min="14" max="14" width="12.53515625" style="324" customWidth="1"/>
    <col min="15" max="15" width="11.84375" style="324" customWidth="1"/>
    <col min="16" max="16" width="12" style="324" customWidth="1"/>
    <col min="17" max="16384" width="8.69140625" style="324"/>
  </cols>
  <sheetData>
    <row r="1" spans="1:16" ht="24" customHeight="1">
      <c r="A1" s="1518"/>
      <c r="B1" s="1519"/>
      <c r="C1" s="1519"/>
      <c r="D1" s="1519"/>
      <c r="E1" s="1519"/>
      <c r="F1" s="1519"/>
      <c r="G1" s="1519"/>
      <c r="H1" s="1519"/>
      <c r="I1" s="1519"/>
      <c r="J1" s="1519"/>
      <c r="K1" s="1519"/>
      <c r="L1" s="1519"/>
      <c r="M1" s="1519"/>
      <c r="N1" s="1519"/>
      <c r="O1" s="1519"/>
      <c r="P1" s="323"/>
    </row>
    <row r="2" spans="1:16">
      <c r="O2" s="329"/>
    </row>
    <row r="3" spans="1:16" ht="17.600000000000001">
      <c r="A3" s="330" t="s">
        <v>686</v>
      </c>
      <c r="F3" s="331"/>
      <c r="G3" s="331"/>
    </row>
    <row r="4" spans="1:16" ht="21.75" customHeight="1">
      <c r="A4" s="332"/>
      <c r="F4" s="331"/>
      <c r="G4" s="331"/>
    </row>
    <row r="5" spans="1:16">
      <c r="A5" s="333"/>
      <c r="F5" s="331"/>
      <c r="G5" s="331"/>
    </row>
    <row r="6" spans="1:16" ht="6" customHeight="1">
      <c r="B6" s="334"/>
      <c r="C6" s="335"/>
      <c r="F6" s="331"/>
      <c r="G6" s="331"/>
    </row>
    <row r="7" spans="1:16" ht="24.75" customHeight="1">
      <c r="A7" s="336" t="s">
        <v>687</v>
      </c>
      <c r="B7" s="337"/>
      <c r="C7" s="1548" t="s">
        <v>815</v>
      </c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</row>
    <row r="8" spans="1:16" ht="23.25" customHeight="1" thickBot="1">
      <c r="A8" s="333" t="s">
        <v>689</v>
      </c>
      <c r="F8" s="331"/>
      <c r="G8" s="331"/>
    </row>
    <row r="9" spans="1:16" s="345" customFormat="1" ht="12.9" thickBot="1">
      <c r="A9" s="338"/>
      <c r="B9" s="339"/>
      <c r="C9" s="565" t="s">
        <v>0</v>
      </c>
      <c r="D9" s="341" t="s">
        <v>690</v>
      </c>
      <c r="E9" s="342" t="s">
        <v>691</v>
      </c>
      <c r="F9" s="1523" t="s">
        <v>692</v>
      </c>
      <c r="G9" s="1524"/>
      <c r="H9" s="1524"/>
      <c r="I9" s="1525"/>
      <c r="J9" s="341" t="s">
        <v>693</v>
      </c>
      <c r="K9" s="342" t="s">
        <v>694</v>
      </c>
      <c r="M9" s="339" t="s">
        <v>695</v>
      </c>
      <c r="N9" s="339" t="s">
        <v>696</v>
      </c>
      <c r="O9" s="339" t="s">
        <v>695</v>
      </c>
    </row>
    <row r="10" spans="1:16" s="345" customFormat="1" ht="12.9" thickBot="1">
      <c r="A10" s="346" t="s">
        <v>697</v>
      </c>
      <c r="B10" s="347" t="s">
        <v>698</v>
      </c>
      <c r="C10" s="566" t="s">
        <v>699</v>
      </c>
      <c r="D10" s="349">
        <v>2022</v>
      </c>
      <c r="E10" s="350">
        <v>2022</v>
      </c>
      <c r="F10" s="1386" t="s">
        <v>700</v>
      </c>
      <c r="G10" s="352" t="s">
        <v>701</v>
      </c>
      <c r="H10" s="352" t="s">
        <v>702</v>
      </c>
      <c r="I10" s="353" t="s">
        <v>703</v>
      </c>
      <c r="J10" s="349" t="s">
        <v>704</v>
      </c>
      <c r="K10" s="350" t="s">
        <v>705</v>
      </c>
      <c r="M10" s="356" t="s">
        <v>706</v>
      </c>
      <c r="N10" s="347" t="s">
        <v>707</v>
      </c>
      <c r="O10" s="347" t="s">
        <v>708</v>
      </c>
    </row>
    <row r="11" spans="1:16" s="345" customFormat="1">
      <c r="A11" s="357" t="s">
        <v>709</v>
      </c>
      <c r="B11" s="358"/>
      <c r="C11" s="918">
        <v>100</v>
      </c>
      <c r="D11" s="360">
        <v>98</v>
      </c>
      <c r="E11" s="361">
        <v>105</v>
      </c>
      <c r="F11" s="362">
        <v>105</v>
      </c>
      <c r="G11" s="363">
        <f>M11</f>
        <v>105</v>
      </c>
      <c r="H11" s="364"/>
      <c r="I11" s="365"/>
      <c r="J11" s="523" t="s">
        <v>710</v>
      </c>
      <c r="K11" s="567" t="s">
        <v>710</v>
      </c>
      <c r="L11" s="368"/>
      <c r="M11" s="919">
        <v>105</v>
      </c>
      <c r="N11" s="370"/>
      <c r="O11" s="370"/>
    </row>
    <row r="12" spans="1:16" s="345" customFormat="1" ht="12.9" thickBot="1">
      <c r="A12" s="371" t="s">
        <v>711</v>
      </c>
      <c r="B12" s="372"/>
      <c r="C12" s="920">
        <v>87.44</v>
      </c>
      <c r="D12" s="374">
        <v>84.86</v>
      </c>
      <c r="E12" s="375">
        <v>93.64</v>
      </c>
      <c r="F12" s="376">
        <v>93.635300000000001</v>
      </c>
      <c r="G12" s="377">
        <f>M12</f>
        <v>94.36</v>
      </c>
      <c r="H12" s="378"/>
      <c r="I12" s="377"/>
      <c r="J12" s="526"/>
      <c r="K12" s="460" t="s">
        <v>710</v>
      </c>
      <c r="L12" s="368"/>
      <c r="M12" s="921">
        <v>94.36</v>
      </c>
      <c r="N12" s="382"/>
      <c r="O12" s="382"/>
    </row>
    <row r="13" spans="1:16" s="345" customFormat="1">
      <c r="A13" s="383" t="s">
        <v>762</v>
      </c>
      <c r="B13" s="384" t="s">
        <v>713</v>
      </c>
      <c r="C13" s="922">
        <v>22574</v>
      </c>
      <c r="D13" s="690" t="s">
        <v>710</v>
      </c>
      <c r="E13" s="690" t="s">
        <v>710</v>
      </c>
      <c r="F13" s="387">
        <v>23261</v>
      </c>
      <c r="G13" s="388">
        <f>M13</f>
        <v>22572</v>
      </c>
      <c r="H13" s="389"/>
      <c r="I13" s="388"/>
      <c r="J13" s="449" t="s">
        <v>710</v>
      </c>
      <c r="K13" s="448" t="s">
        <v>710</v>
      </c>
      <c r="L13" s="368"/>
      <c r="M13" s="923">
        <v>22572</v>
      </c>
      <c r="N13" s="448"/>
      <c r="O13" s="448"/>
    </row>
    <row r="14" spans="1:16" s="345" customFormat="1">
      <c r="A14" s="394" t="s">
        <v>763</v>
      </c>
      <c r="B14" s="384" t="s">
        <v>715</v>
      </c>
      <c r="C14" s="922">
        <v>20706</v>
      </c>
      <c r="D14" s="699" t="s">
        <v>710</v>
      </c>
      <c r="E14" s="699" t="s">
        <v>710</v>
      </c>
      <c r="F14" s="396">
        <v>21488</v>
      </c>
      <c r="G14" s="388">
        <f t="shared" ref="G14:G23" si="0">M14</f>
        <v>20892</v>
      </c>
      <c r="H14" s="389"/>
      <c r="I14" s="388"/>
      <c r="J14" s="449" t="s">
        <v>710</v>
      </c>
      <c r="K14" s="448" t="s">
        <v>710</v>
      </c>
      <c r="L14" s="368"/>
      <c r="M14" s="924">
        <v>20892</v>
      </c>
      <c r="N14" s="448"/>
      <c r="O14" s="448"/>
    </row>
    <row r="15" spans="1:16" s="345" customFormat="1">
      <c r="A15" s="394" t="s">
        <v>716</v>
      </c>
      <c r="B15" s="384" t="s">
        <v>717</v>
      </c>
      <c r="C15" s="922">
        <v>464</v>
      </c>
      <c r="D15" s="699" t="s">
        <v>710</v>
      </c>
      <c r="E15" s="699" t="s">
        <v>710</v>
      </c>
      <c r="F15" s="396">
        <v>475</v>
      </c>
      <c r="G15" s="388">
        <f t="shared" si="0"/>
        <v>365</v>
      </c>
      <c r="H15" s="389"/>
      <c r="I15" s="388"/>
      <c r="J15" s="449" t="s">
        <v>710</v>
      </c>
      <c r="K15" s="448" t="s">
        <v>710</v>
      </c>
      <c r="L15" s="368"/>
      <c r="M15" s="924">
        <v>365</v>
      </c>
      <c r="N15" s="448"/>
      <c r="O15" s="448"/>
    </row>
    <row r="16" spans="1:16" s="345" customFormat="1">
      <c r="A16" s="394" t="s">
        <v>718</v>
      </c>
      <c r="B16" s="384" t="s">
        <v>710</v>
      </c>
      <c r="C16" s="922">
        <v>3110</v>
      </c>
      <c r="D16" s="699" t="s">
        <v>710</v>
      </c>
      <c r="E16" s="699" t="s">
        <v>710</v>
      </c>
      <c r="F16" s="396">
        <v>21489</v>
      </c>
      <c r="G16" s="388">
        <f t="shared" si="0"/>
        <v>36152</v>
      </c>
      <c r="H16" s="389"/>
      <c r="I16" s="388"/>
      <c r="J16" s="449" t="s">
        <v>710</v>
      </c>
      <c r="K16" s="448" t="s">
        <v>710</v>
      </c>
      <c r="L16" s="368"/>
      <c r="M16" s="924">
        <v>36152</v>
      </c>
      <c r="N16" s="448"/>
      <c r="O16" s="448"/>
    </row>
    <row r="17" spans="1:15" s="345" customFormat="1" ht="12.9" thickBot="1">
      <c r="A17" s="357" t="s">
        <v>719</v>
      </c>
      <c r="B17" s="398" t="s">
        <v>720</v>
      </c>
      <c r="C17" s="925">
        <v>9384</v>
      </c>
      <c r="D17" s="704" t="s">
        <v>710</v>
      </c>
      <c r="E17" s="704" t="s">
        <v>710</v>
      </c>
      <c r="F17" s="401">
        <v>9838</v>
      </c>
      <c r="G17" s="388">
        <f t="shared" si="0"/>
        <v>11565</v>
      </c>
      <c r="H17" s="402"/>
      <c r="I17" s="403"/>
      <c r="J17" s="528" t="s">
        <v>710</v>
      </c>
      <c r="K17" s="567" t="s">
        <v>710</v>
      </c>
      <c r="L17" s="368"/>
      <c r="M17" s="926">
        <v>11565</v>
      </c>
      <c r="N17" s="567"/>
      <c r="O17" s="567"/>
    </row>
    <row r="18" spans="1:15" s="345" customFormat="1" ht="12.9" thickBot="1">
      <c r="A18" s="407" t="s">
        <v>721</v>
      </c>
      <c r="B18" s="529"/>
      <c r="C18" s="409">
        <f>C13-C14+C15+C16+C17</f>
        <v>14826</v>
      </c>
      <c r="D18" s="1395" t="s">
        <v>710</v>
      </c>
      <c r="E18" s="1395" t="s">
        <v>710</v>
      </c>
      <c r="F18" s="410">
        <f>F13-F14+F15+F16+F17</f>
        <v>33575</v>
      </c>
      <c r="G18" s="410">
        <f t="shared" ref="G18:I18" si="1">G13-G14+G15+G16+G17</f>
        <v>49762</v>
      </c>
      <c r="H18" s="410">
        <f t="shared" si="1"/>
        <v>0</v>
      </c>
      <c r="I18" s="410">
        <f t="shared" si="1"/>
        <v>0</v>
      </c>
      <c r="J18" s="410" t="s">
        <v>710</v>
      </c>
      <c r="K18" s="479" t="s">
        <v>710</v>
      </c>
      <c r="L18" s="368"/>
      <c r="M18" s="415">
        <f>M13-M14+M15+M16+M17</f>
        <v>49762</v>
      </c>
      <c r="N18" s="415">
        <f t="shared" ref="N18:O18" si="2">N13-N14+N15+N16+N17</f>
        <v>0</v>
      </c>
      <c r="O18" s="415">
        <f t="shared" si="2"/>
        <v>0</v>
      </c>
    </row>
    <row r="19" spans="1:15" s="345" customFormat="1">
      <c r="A19" s="357" t="s">
        <v>722</v>
      </c>
      <c r="B19" s="1396">
        <v>401</v>
      </c>
      <c r="C19" s="925">
        <v>1827</v>
      </c>
      <c r="D19" s="690" t="s">
        <v>710</v>
      </c>
      <c r="E19" s="690" t="s">
        <v>710</v>
      </c>
      <c r="F19" s="401">
        <v>1957</v>
      </c>
      <c r="G19" s="388">
        <f t="shared" si="0"/>
        <v>1864</v>
      </c>
      <c r="H19" s="417"/>
      <c r="I19" s="418"/>
      <c r="J19" s="1397" t="s">
        <v>710</v>
      </c>
      <c r="K19" s="1398" t="s">
        <v>710</v>
      </c>
      <c r="L19" s="368"/>
      <c r="M19" s="927">
        <v>1864</v>
      </c>
      <c r="N19" s="567"/>
      <c r="O19" s="567"/>
    </row>
    <row r="20" spans="1:15" s="345" customFormat="1">
      <c r="A20" s="394" t="s">
        <v>723</v>
      </c>
      <c r="B20" s="384" t="s">
        <v>724</v>
      </c>
      <c r="C20" s="922">
        <v>3668</v>
      </c>
      <c r="D20" s="699" t="s">
        <v>710</v>
      </c>
      <c r="E20" s="699" t="s">
        <v>710</v>
      </c>
      <c r="F20" s="396">
        <v>2646</v>
      </c>
      <c r="G20" s="388">
        <f t="shared" si="0"/>
        <v>2646</v>
      </c>
      <c r="H20" s="389"/>
      <c r="I20" s="388"/>
      <c r="J20" s="395" t="s">
        <v>710</v>
      </c>
      <c r="K20" s="449" t="s">
        <v>710</v>
      </c>
      <c r="L20" s="368"/>
      <c r="M20" s="924">
        <v>2646</v>
      </c>
      <c r="N20" s="448"/>
      <c r="O20" s="448"/>
    </row>
    <row r="21" spans="1:15" s="345" customFormat="1">
      <c r="A21" s="394" t="s">
        <v>725</v>
      </c>
      <c r="B21" s="384" t="s">
        <v>710</v>
      </c>
      <c r="C21" s="922">
        <v>727</v>
      </c>
      <c r="D21" s="699" t="s">
        <v>710</v>
      </c>
      <c r="E21" s="699" t="s">
        <v>710</v>
      </c>
      <c r="F21" s="396">
        <v>1366</v>
      </c>
      <c r="G21" s="388">
        <f t="shared" si="0"/>
        <v>1366</v>
      </c>
      <c r="H21" s="389"/>
      <c r="I21" s="388"/>
      <c r="J21" s="395" t="s">
        <v>710</v>
      </c>
      <c r="K21" s="449" t="s">
        <v>710</v>
      </c>
      <c r="L21" s="368"/>
      <c r="M21" s="924">
        <v>1366</v>
      </c>
      <c r="N21" s="448"/>
      <c r="O21" s="448"/>
    </row>
    <row r="22" spans="1:15" s="345" customFormat="1">
      <c r="A22" s="394" t="s">
        <v>726</v>
      </c>
      <c r="B22" s="384" t="s">
        <v>710</v>
      </c>
      <c r="C22" s="922">
        <v>8365</v>
      </c>
      <c r="D22" s="699" t="s">
        <v>710</v>
      </c>
      <c r="E22" s="699" t="s">
        <v>710</v>
      </c>
      <c r="F22" s="396">
        <v>27778</v>
      </c>
      <c r="G22" s="388">
        <f t="shared" si="0"/>
        <v>43813</v>
      </c>
      <c r="H22" s="389"/>
      <c r="I22" s="388"/>
      <c r="J22" s="395" t="s">
        <v>710</v>
      </c>
      <c r="K22" s="449" t="s">
        <v>710</v>
      </c>
      <c r="L22" s="368"/>
      <c r="M22" s="924">
        <v>43813</v>
      </c>
      <c r="N22" s="448"/>
      <c r="O22" s="448"/>
    </row>
    <row r="23" spans="1:15" s="345" customFormat="1" ht="12.9" thickBot="1">
      <c r="A23" s="371" t="s">
        <v>727</v>
      </c>
      <c r="B23" s="420" t="s">
        <v>710</v>
      </c>
      <c r="C23" s="922">
        <v>0</v>
      </c>
      <c r="D23" s="704" t="s">
        <v>710</v>
      </c>
      <c r="E23" s="704" t="s">
        <v>710</v>
      </c>
      <c r="F23" s="422"/>
      <c r="G23" s="403">
        <f t="shared" si="0"/>
        <v>0</v>
      </c>
      <c r="H23" s="402"/>
      <c r="I23" s="403"/>
      <c r="J23" s="400" t="s">
        <v>710</v>
      </c>
      <c r="K23" s="530" t="s">
        <v>710</v>
      </c>
      <c r="L23" s="368"/>
      <c r="M23" s="928">
        <v>0</v>
      </c>
      <c r="N23" s="718"/>
      <c r="O23" s="718"/>
    </row>
    <row r="24" spans="1:15" s="345" customFormat="1">
      <c r="A24" s="427" t="s">
        <v>728</v>
      </c>
      <c r="B24" s="428" t="s">
        <v>710</v>
      </c>
      <c r="C24" s="929">
        <v>60778</v>
      </c>
      <c r="D24" s="430">
        <v>61085</v>
      </c>
      <c r="E24" s="431">
        <v>67850</v>
      </c>
      <c r="F24" s="430">
        <v>15185</v>
      </c>
      <c r="G24" s="432">
        <f>M24-F24</f>
        <v>18644</v>
      </c>
      <c r="H24" s="433"/>
      <c r="I24" s="434"/>
      <c r="J24" s="534">
        <f t="shared" ref="J24:J47" si="3">SUM(F24:I24)</f>
        <v>33829</v>
      </c>
      <c r="K24" s="723">
        <f t="shared" ref="K24:K47" si="4">(J24/E24)*100</f>
        <v>49.858511422254978</v>
      </c>
      <c r="L24" s="368"/>
      <c r="M24" s="963">
        <v>33829</v>
      </c>
      <c r="N24" s="438"/>
      <c r="O24" s="439"/>
    </row>
    <row r="25" spans="1:15" s="345" customFormat="1">
      <c r="A25" s="394" t="s">
        <v>729</v>
      </c>
      <c r="B25" s="440" t="s">
        <v>710</v>
      </c>
      <c r="C25" s="922">
        <v>0</v>
      </c>
      <c r="D25" s="442">
        <v>0</v>
      </c>
      <c r="E25" s="443">
        <v>435</v>
      </c>
      <c r="F25" s="442">
        <v>0</v>
      </c>
      <c r="G25" s="444">
        <f t="shared" ref="G25:G42" si="5">M25-F25</f>
        <v>0</v>
      </c>
      <c r="H25" s="445"/>
      <c r="I25" s="388"/>
      <c r="J25" s="395">
        <f t="shared" si="3"/>
        <v>0</v>
      </c>
      <c r="K25" s="449">
        <f t="shared" ref="K25" si="6">IF(E25=0, "x",(J25/E25)*100)</f>
        <v>0</v>
      </c>
      <c r="L25" s="368"/>
      <c r="M25" s="965">
        <v>0</v>
      </c>
      <c r="N25" s="448"/>
      <c r="O25" s="449"/>
    </row>
    <row r="26" spans="1:15" s="345" customFormat="1" ht="12.9" thickBot="1">
      <c r="A26" s="371" t="s">
        <v>730</v>
      </c>
      <c r="B26" s="450">
        <v>672</v>
      </c>
      <c r="C26" s="931">
        <v>8460</v>
      </c>
      <c r="D26" s="452">
        <v>9200</v>
      </c>
      <c r="E26" s="453">
        <v>9525</v>
      </c>
      <c r="F26" s="454">
        <v>2298</v>
      </c>
      <c r="G26" s="455">
        <f t="shared" si="5"/>
        <v>2627</v>
      </c>
      <c r="H26" s="456"/>
      <c r="I26" s="457"/>
      <c r="J26" s="541">
        <f t="shared" si="3"/>
        <v>4925</v>
      </c>
      <c r="K26" s="738">
        <f t="shared" si="4"/>
        <v>51.706036745406827</v>
      </c>
      <c r="L26" s="368"/>
      <c r="M26" s="967">
        <v>4925</v>
      </c>
      <c r="N26" s="460"/>
      <c r="O26" s="461"/>
    </row>
    <row r="27" spans="1:15" s="345" customFormat="1">
      <c r="A27" s="383" t="s">
        <v>731</v>
      </c>
      <c r="B27" s="428">
        <v>501</v>
      </c>
      <c r="C27" s="922">
        <v>5942</v>
      </c>
      <c r="D27" s="463">
        <v>6470</v>
      </c>
      <c r="E27" s="464">
        <v>7300</v>
      </c>
      <c r="F27" s="463">
        <v>2266</v>
      </c>
      <c r="G27" s="417">
        <f t="shared" si="5"/>
        <v>2162</v>
      </c>
      <c r="H27" s="466"/>
      <c r="I27" s="418"/>
      <c r="J27" s="534">
        <f t="shared" si="3"/>
        <v>4428</v>
      </c>
      <c r="K27" s="723">
        <f t="shared" si="4"/>
        <v>60.657534246575338</v>
      </c>
      <c r="L27" s="368"/>
      <c r="M27" s="927">
        <v>4428</v>
      </c>
      <c r="N27" s="1389"/>
      <c r="O27" s="971"/>
    </row>
    <row r="28" spans="1:15" s="345" customFormat="1">
      <c r="A28" s="394" t="s">
        <v>732</v>
      </c>
      <c r="B28" s="440">
        <v>502</v>
      </c>
      <c r="C28" s="922">
        <v>2717</v>
      </c>
      <c r="D28" s="468">
        <v>3020</v>
      </c>
      <c r="E28" s="469">
        <v>3550</v>
      </c>
      <c r="F28" s="468">
        <v>1079</v>
      </c>
      <c r="G28" s="389">
        <f t="shared" si="5"/>
        <v>721</v>
      </c>
      <c r="H28" s="445"/>
      <c r="I28" s="388"/>
      <c r="J28" s="395">
        <f t="shared" si="3"/>
        <v>1800</v>
      </c>
      <c r="K28" s="731">
        <f t="shared" si="4"/>
        <v>50.704225352112672</v>
      </c>
      <c r="L28" s="368"/>
      <c r="M28" s="924">
        <v>1800</v>
      </c>
      <c r="N28" s="448"/>
      <c r="O28" s="449"/>
    </row>
    <row r="29" spans="1:15" s="345" customFormat="1">
      <c r="A29" s="394" t="s">
        <v>733</v>
      </c>
      <c r="B29" s="440">
        <v>504</v>
      </c>
      <c r="C29" s="922">
        <v>0</v>
      </c>
      <c r="D29" s="468">
        <v>0</v>
      </c>
      <c r="E29" s="469">
        <v>0</v>
      </c>
      <c r="F29" s="468">
        <v>0</v>
      </c>
      <c r="G29" s="389">
        <f t="shared" si="5"/>
        <v>0</v>
      </c>
      <c r="H29" s="445"/>
      <c r="I29" s="388"/>
      <c r="J29" s="395">
        <f t="shared" si="3"/>
        <v>0</v>
      </c>
      <c r="K29" s="731" t="str">
        <f t="shared" ref="K29" si="7">IF(E29=0, "x",(J29/E29)*100)</f>
        <v>x</v>
      </c>
      <c r="L29" s="368"/>
      <c r="M29" s="924">
        <v>0</v>
      </c>
      <c r="N29" s="448"/>
      <c r="O29" s="449"/>
    </row>
    <row r="30" spans="1:15" s="345" customFormat="1">
      <c r="A30" s="394" t="s">
        <v>734</v>
      </c>
      <c r="B30" s="440">
        <v>511</v>
      </c>
      <c r="C30" s="922">
        <v>1490</v>
      </c>
      <c r="D30" s="468">
        <v>905</v>
      </c>
      <c r="E30" s="469">
        <v>983</v>
      </c>
      <c r="F30" s="468">
        <v>266</v>
      </c>
      <c r="G30" s="389">
        <f t="shared" si="5"/>
        <v>115</v>
      </c>
      <c r="H30" s="445"/>
      <c r="I30" s="388"/>
      <c r="J30" s="395">
        <f t="shared" si="3"/>
        <v>381</v>
      </c>
      <c r="K30" s="731">
        <f t="shared" si="4"/>
        <v>38.758901322482195</v>
      </c>
      <c r="L30" s="368"/>
      <c r="M30" s="924">
        <v>381</v>
      </c>
      <c r="N30" s="448"/>
      <c r="O30" s="449"/>
    </row>
    <row r="31" spans="1:15" s="345" customFormat="1">
      <c r="A31" s="394" t="s">
        <v>735</v>
      </c>
      <c r="B31" s="440">
        <v>518</v>
      </c>
      <c r="C31" s="922">
        <v>2423</v>
      </c>
      <c r="D31" s="468">
        <v>2116</v>
      </c>
      <c r="E31" s="469">
        <v>3400</v>
      </c>
      <c r="F31" s="468">
        <v>725</v>
      </c>
      <c r="G31" s="389">
        <f t="shared" si="5"/>
        <v>968</v>
      </c>
      <c r="H31" s="445"/>
      <c r="I31" s="388"/>
      <c r="J31" s="395">
        <f t="shared" si="3"/>
        <v>1693</v>
      </c>
      <c r="K31" s="731">
        <f t="shared" si="4"/>
        <v>49.794117647058819</v>
      </c>
      <c r="L31" s="368"/>
      <c r="M31" s="924">
        <v>1693</v>
      </c>
      <c r="N31" s="448"/>
      <c r="O31" s="449"/>
    </row>
    <row r="32" spans="1:15" s="345" customFormat="1">
      <c r="A32" s="394" t="s">
        <v>736</v>
      </c>
      <c r="B32" s="440">
        <v>521</v>
      </c>
      <c r="C32" s="922">
        <v>39085</v>
      </c>
      <c r="D32" s="468">
        <v>38960</v>
      </c>
      <c r="E32" s="469">
        <v>42350</v>
      </c>
      <c r="F32" s="468">
        <v>9683</v>
      </c>
      <c r="G32" s="389">
        <f t="shared" si="5"/>
        <v>11965</v>
      </c>
      <c r="H32" s="445"/>
      <c r="I32" s="388"/>
      <c r="J32" s="395">
        <f t="shared" si="3"/>
        <v>21648</v>
      </c>
      <c r="K32" s="731">
        <f t="shared" si="4"/>
        <v>51.116883116883116</v>
      </c>
      <c r="L32" s="368"/>
      <c r="M32" s="924">
        <v>21648</v>
      </c>
      <c r="N32" s="448"/>
      <c r="O32" s="449"/>
    </row>
    <row r="33" spans="1:15" s="345" customFormat="1">
      <c r="A33" s="394" t="s">
        <v>737</v>
      </c>
      <c r="B33" s="440" t="s">
        <v>738</v>
      </c>
      <c r="C33" s="922">
        <v>14347</v>
      </c>
      <c r="D33" s="468">
        <v>14179</v>
      </c>
      <c r="E33" s="469">
        <v>15925</v>
      </c>
      <c r="F33" s="468">
        <v>3340</v>
      </c>
      <c r="G33" s="389">
        <f t="shared" si="5"/>
        <v>4601</v>
      </c>
      <c r="H33" s="445"/>
      <c r="I33" s="388"/>
      <c r="J33" s="395">
        <f t="shared" si="3"/>
        <v>7941</v>
      </c>
      <c r="K33" s="731">
        <f t="shared" si="4"/>
        <v>49.864992150706442</v>
      </c>
      <c r="L33" s="368"/>
      <c r="M33" s="924">
        <v>7941</v>
      </c>
      <c r="N33" s="448"/>
      <c r="O33" s="449"/>
    </row>
    <row r="34" spans="1:15" s="345" customFormat="1">
      <c r="A34" s="394" t="s">
        <v>739</v>
      </c>
      <c r="B34" s="440">
        <v>557</v>
      </c>
      <c r="C34" s="922">
        <v>0</v>
      </c>
      <c r="D34" s="468">
        <v>0</v>
      </c>
      <c r="E34" s="469">
        <v>0</v>
      </c>
      <c r="F34" s="468">
        <v>0</v>
      </c>
      <c r="G34" s="389">
        <f t="shared" si="5"/>
        <v>0</v>
      </c>
      <c r="H34" s="445"/>
      <c r="I34" s="388"/>
      <c r="J34" s="395">
        <f t="shared" si="3"/>
        <v>0</v>
      </c>
      <c r="K34" s="449" t="str">
        <f t="shared" ref="K34" si="8">IF(E34=0, "x",(J34/E34)*100)</f>
        <v>x</v>
      </c>
      <c r="L34" s="368"/>
      <c r="M34" s="924">
        <v>0</v>
      </c>
      <c r="N34" s="448"/>
      <c r="O34" s="449"/>
    </row>
    <row r="35" spans="1:15" s="345" customFormat="1">
      <c r="A35" s="394" t="s">
        <v>740</v>
      </c>
      <c r="B35" s="440">
        <v>551</v>
      </c>
      <c r="C35" s="922">
        <v>359</v>
      </c>
      <c r="D35" s="468">
        <v>363</v>
      </c>
      <c r="E35" s="469">
        <v>372</v>
      </c>
      <c r="F35" s="468">
        <v>96</v>
      </c>
      <c r="G35" s="389">
        <f t="shared" si="5"/>
        <v>91</v>
      </c>
      <c r="H35" s="445"/>
      <c r="I35" s="388"/>
      <c r="J35" s="395">
        <f t="shared" si="3"/>
        <v>187</v>
      </c>
      <c r="K35" s="731">
        <f t="shared" si="4"/>
        <v>50.268817204301072</v>
      </c>
      <c r="L35" s="368"/>
      <c r="M35" s="924">
        <v>187</v>
      </c>
      <c r="N35" s="448"/>
      <c r="O35" s="449"/>
    </row>
    <row r="36" spans="1:15" s="345" customFormat="1" ht="12.9" thickBot="1">
      <c r="A36" s="357" t="s">
        <v>741</v>
      </c>
      <c r="B36" s="470" t="s">
        <v>742</v>
      </c>
      <c r="C36" s="925">
        <v>924</v>
      </c>
      <c r="D36" s="472">
        <v>1072</v>
      </c>
      <c r="E36" s="473">
        <v>920</v>
      </c>
      <c r="F36" s="474">
        <v>147</v>
      </c>
      <c r="G36" s="389">
        <f t="shared" si="5"/>
        <v>20</v>
      </c>
      <c r="H36" s="475"/>
      <c r="I36" s="388"/>
      <c r="J36" s="541">
        <f t="shared" si="3"/>
        <v>167</v>
      </c>
      <c r="K36" s="738">
        <f t="shared" si="4"/>
        <v>18.15217391304348</v>
      </c>
      <c r="L36" s="368"/>
      <c r="M36" s="928">
        <v>167</v>
      </c>
      <c r="N36" s="718"/>
      <c r="O36" s="530"/>
    </row>
    <row r="37" spans="1:15" s="345" customFormat="1" ht="12.9" thickBot="1">
      <c r="A37" s="407" t="s">
        <v>743</v>
      </c>
      <c r="B37" s="477"/>
      <c r="C37" s="409">
        <f t="shared" ref="C37:I37" si="9">SUM(C27:C36)</f>
        <v>67287</v>
      </c>
      <c r="D37" s="478">
        <f t="shared" si="9"/>
        <v>67085</v>
      </c>
      <c r="E37" s="478">
        <f t="shared" si="9"/>
        <v>74800</v>
      </c>
      <c r="F37" s="409">
        <f t="shared" si="9"/>
        <v>17602</v>
      </c>
      <c r="G37" s="409">
        <f t="shared" si="9"/>
        <v>20643</v>
      </c>
      <c r="H37" s="409">
        <f t="shared" si="9"/>
        <v>0</v>
      </c>
      <c r="I37" s="409">
        <f t="shared" si="9"/>
        <v>0</v>
      </c>
      <c r="J37" s="409">
        <f t="shared" si="3"/>
        <v>38245</v>
      </c>
      <c r="K37" s="755">
        <f t="shared" si="4"/>
        <v>51.12967914438503</v>
      </c>
      <c r="L37" s="368"/>
      <c r="M37" s="410">
        <f>SUM(M27:M36)</f>
        <v>38245</v>
      </c>
      <c r="N37" s="479">
        <f>SUM(N27:N36)</f>
        <v>0</v>
      </c>
      <c r="O37" s="410">
        <f>SUM(O27:O36)</f>
        <v>0</v>
      </c>
    </row>
    <row r="38" spans="1:15" s="345" customFormat="1">
      <c r="A38" s="383" t="s">
        <v>744</v>
      </c>
      <c r="B38" s="428">
        <v>601</v>
      </c>
      <c r="C38" s="936">
        <v>0</v>
      </c>
      <c r="D38" s="463">
        <v>0</v>
      </c>
      <c r="E38" s="464"/>
      <c r="F38" s="482">
        <v>0</v>
      </c>
      <c r="G38" s="389">
        <f t="shared" si="5"/>
        <v>0</v>
      </c>
      <c r="H38" s="466"/>
      <c r="I38" s="388"/>
      <c r="J38" s="534">
        <f t="shared" si="3"/>
        <v>0</v>
      </c>
      <c r="K38" s="439" t="str">
        <f t="shared" ref="K38" si="10">IF(E38=0, "x",(J38/E38)*100)</f>
        <v>x</v>
      </c>
      <c r="L38" s="368"/>
      <c r="M38" s="927">
        <v>0</v>
      </c>
      <c r="N38" s="1389"/>
      <c r="O38" s="971"/>
    </row>
    <row r="39" spans="1:15" s="345" customFormat="1">
      <c r="A39" s="394" t="s">
        <v>745</v>
      </c>
      <c r="B39" s="440">
        <v>602</v>
      </c>
      <c r="C39" s="922">
        <v>4465</v>
      </c>
      <c r="D39" s="468">
        <v>5400</v>
      </c>
      <c r="E39" s="469">
        <v>6350</v>
      </c>
      <c r="F39" s="468">
        <v>2107</v>
      </c>
      <c r="G39" s="389">
        <f t="shared" si="5"/>
        <v>2032</v>
      </c>
      <c r="H39" s="445"/>
      <c r="I39" s="388"/>
      <c r="J39" s="395">
        <f t="shared" si="3"/>
        <v>4139</v>
      </c>
      <c r="K39" s="731">
        <f t="shared" si="4"/>
        <v>65.181102362204726</v>
      </c>
      <c r="L39" s="368"/>
      <c r="M39" s="924">
        <v>4139</v>
      </c>
      <c r="N39" s="448"/>
      <c r="O39" s="449"/>
    </row>
    <row r="40" spans="1:15" s="345" customFormat="1">
      <c r="A40" s="394" t="s">
        <v>746</v>
      </c>
      <c r="B40" s="440">
        <v>604</v>
      </c>
      <c r="C40" s="922">
        <v>0</v>
      </c>
      <c r="D40" s="468">
        <v>0</v>
      </c>
      <c r="E40" s="469">
        <v>0</v>
      </c>
      <c r="F40" s="468">
        <v>0</v>
      </c>
      <c r="G40" s="389">
        <f t="shared" si="5"/>
        <v>0</v>
      </c>
      <c r="H40" s="445"/>
      <c r="I40" s="388"/>
      <c r="J40" s="395">
        <f t="shared" si="3"/>
        <v>0</v>
      </c>
      <c r="K40" s="449" t="str">
        <f t="shared" ref="K40" si="11">IF(E40=0, "x",(J40/E40)*100)</f>
        <v>x</v>
      </c>
      <c r="L40" s="368"/>
      <c r="M40" s="924">
        <v>0</v>
      </c>
      <c r="N40" s="448"/>
      <c r="O40" s="449"/>
    </row>
    <row r="41" spans="1:15" s="345" customFormat="1">
      <c r="A41" s="394" t="s">
        <v>747</v>
      </c>
      <c r="B41" s="440" t="s">
        <v>748</v>
      </c>
      <c r="C41" s="922">
        <v>60778</v>
      </c>
      <c r="D41" s="468">
        <v>61085</v>
      </c>
      <c r="E41" s="469">
        <v>67850</v>
      </c>
      <c r="F41" s="468">
        <v>15185</v>
      </c>
      <c r="G41" s="389">
        <f t="shared" si="5"/>
        <v>18644</v>
      </c>
      <c r="H41" s="445"/>
      <c r="I41" s="388"/>
      <c r="J41" s="395">
        <f t="shared" si="3"/>
        <v>33829</v>
      </c>
      <c r="K41" s="731">
        <f t="shared" si="4"/>
        <v>49.858511422254978</v>
      </c>
      <c r="L41" s="368"/>
      <c r="M41" s="924">
        <v>33829</v>
      </c>
      <c r="N41" s="448"/>
      <c r="O41" s="449"/>
    </row>
    <row r="42" spans="1:15" s="345" customFormat="1" ht="12.9" thickBot="1">
      <c r="A42" s="357" t="s">
        <v>749</v>
      </c>
      <c r="B42" s="470" t="s">
        <v>750</v>
      </c>
      <c r="C42" s="925">
        <v>2058</v>
      </c>
      <c r="D42" s="472">
        <v>600</v>
      </c>
      <c r="E42" s="473">
        <v>600</v>
      </c>
      <c r="F42" s="474">
        <v>123</v>
      </c>
      <c r="G42" s="485">
        <f t="shared" si="5"/>
        <v>226</v>
      </c>
      <c r="H42" s="475"/>
      <c r="I42" s="388"/>
      <c r="J42" s="541">
        <f t="shared" si="3"/>
        <v>349</v>
      </c>
      <c r="K42" s="738">
        <f t="shared" si="4"/>
        <v>58.166666666666664</v>
      </c>
      <c r="L42" s="368"/>
      <c r="M42" s="928">
        <v>349</v>
      </c>
      <c r="N42" s="718"/>
      <c r="O42" s="530"/>
    </row>
    <row r="43" spans="1:15" s="345" customFormat="1" ht="12.9" thickBot="1">
      <c r="A43" s="568" t="s">
        <v>751</v>
      </c>
      <c r="B43" s="529" t="s">
        <v>710</v>
      </c>
      <c r="C43" s="409">
        <f t="shared" ref="C43:I43" si="12">SUM(C38:C42)</f>
        <v>67301</v>
      </c>
      <c r="D43" s="478">
        <f t="shared" si="12"/>
        <v>67085</v>
      </c>
      <c r="E43" s="478">
        <f t="shared" si="12"/>
        <v>74800</v>
      </c>
      <c r="F43" s="410">
        <f t="shared" si="12"/>
        <v>17415</v>
      </c>
      <c r="G43" s="557">
        <f t="shared" si="12"/>
        <v>20902</v>
      </c>
      <c r="H43" s="410">
        <f t="shared" si="12"/>
        <v>0</v>
      </c>
      <c r="I43" s="558">
        <f t="shared" si="12"/>
        <v>0</v>
      </c>
      <c r="J43" s="409">
        <f t="shared" si="3"/>
        <v>38317</v>
      </c>
      <c r="K43" s="755">
        <f t="shared" si="4"/>
        <v>51.225935828876999</v>
      </c>
      <c r="L43" s="368"/>
      <c r="M43" s="410">
        <f>SUM(M38:M42)</f>
        <v>38317</v>
      </c>
      <c r="N43" s="479">
        <f>SUM(N38:N42)</f>
        <v>0</v>
      </c>
      <c r="O43" s="410">
        <f>SUM(O38:O42)</f>
        <v>0</v>
      </c>
    </row>
    <row r="44" spans="1:15" s="559" customFormat="1" ht="3" customHeight="1" thickBot="1">
      <c r="A44" s="489"/>
      <c r="B44" s="490"/>
      <c r="C44" s="925"/>
      <c r="D44" s="454"/>
      <c r="E44" s="454"/>
      <c r="F44" s="937"/>
      <c r="G44" s="938"/>
      <c r="H44" s="939"/>
      <c r="I44" s="938"/>
      <c r="J44" s="409"/>
      <c r="K44" s="410"/>
      <c r="L44" s="498"/>
      <c r="M44" s="937"/>
      <c r="N44" s="479"/>
      <c r="O44" s="479"/>
    </row>
    <row r="45" spans="1:15" s="345" customFormat="1" ht="12.9" thickBot="1">
      <c r="A45" s="1399" t="s">
        <v>752</v>
      </c>
      <c r="B45" s="529" t="s">
        <v>710</v>
      </c>
      <c r="C45" s="410">
        <f t="shared" ref="C45:I45" si="13">C43-C41</f>
        <v>6523</v>
      </c>
      <c r="D45" s="409">
        <f t="shared" si="13"/>
        <v>6000</v>
      </c>
      <c r="E45" s="409">
        <f t="shared" si="13"/>
        <v>6950</v>
      </c>
      <c r="F45" s="410">
        <f t="shared" si="13"/>
        <v>2230</v>
      </c>
      <c r="G45" s="480">
        <f t="shared" si="13"/>
        <v>2258</v>
      </c>
      <c r="H45" s="410">
        <f t="shared" si="13"/>
        <v>0</v>
      </c>
      <c r="I45" s="479">
        <f t="shared" si="13"/>
        <v>0</v>
      </c>
      <c r="J45" s="409">
        <f t="shared" si="3"/>
        <v>4488</v>
      </c>
      <c r="K45" s="755">
        <f t="shared" si="4"/>
        <v>64.57553956834532</v>
      </c>
      <c r="L45" s="368"/>
      <c r="M45" s="410">
        <f>M43-M41</f>
        <v>4488</v>
      </c>
      <c r="N45" s="479">
        <f>N43-N41</f>
        <v>0</v>
      </c>
      <c r="O45" s="410">
        <f>O43-O41</f>
        <v>0</v>
      </c>
    </row>
    <row r="46" spans="1:15" s="345" customFormat="1" ht="12.9" thickBot="1">
      <c r="A46" s="568" t="s">
        <v>753</v>
      </c>
      <c r="B46" s="529" t="s">
        <v>710</v>
      </c>
      <c r="C46" s="410">
        <f t="shared" ref="C46:I46" si="14">C43-C37</f>
        <v>14</v>
      </c>
      <c r="D46" s="409">
        <f t="shared" si="14"/>
        <v>0</v>
      </c>
      <c r="E46" s="409">
        <f t="shared" si="14"/>
        <v>0</v>
      </c>
      <c r="F46" s="410">
        <f t="shared" si="14"/>
        <v>-187</v>
      </c>
      <c r="G46" s="480">
        <f t="shared" si="14"/>
        <v>259</v>
      </c>
      <c r="H46" s="410">
        <f t="shared" si="14"/>
        <v>0</v>
      </c>
      <c r="I46" s="479">
        <f t="shared" si="14"/>
        <v>0</v>
      </c>
      <c r="J46" s="409">
        <f t="shared" si="3"/>
        <v>72</v>
      </c>
      <c r="K46" s="410" t="str">
        <f t="shared" ref="K46" si="15">IF(E46=0, "x",(J46/E46)*100)</f>
        <v>x</v>
      </c>
      <c r="L46" s="368"/>
      <c r="M46" s="410">
        <f>M43-M37</f>
        <v>72</v>
      </c>
      <c r="N46" s="479">
        <f>N43-N37</f>
        <v>0</v>
      </c>
      <c r="O46" s="410">
        <f>O43-O37</f>
        <v>0</v>
      </c>
    </row>
    <row r="47" spans="1:15" s="345" customFormat="1" ht="12.9" thickBot="1">
      <c r="A47" s="1400" t="s">
        <v>754</v>
      </c>
      <c r="B47" s="1401" t="s">
        <v>710</v>
      </c>
      <c r="C47" s="410">
        <f t="shared" ref="C47:I47" si="16">C46-C41</f>
        <v>-60764</v>
      </c>
      <c r="D47" s="409">
        <f t="shared" si="16"/>
        <v>-61085</v>
      </c>
      <c r="E47" s="409">
        <f t="shared" si="16"/>
        <v>-67850</v>
      </c>
      <c r="F47" s="410">
        <f t="shared" si="16"/>
        <v>-15372</v>
      </c>
      <c r="G47" s="480">
        <f t="shared" si="16"/>
        <v>-18385</v>
      </c>
      <c r="H47" s="410">
        <f t="shared" si="16"/>
        <v>0</v>
      </c>
      <c r="I47" s="479">
        <f t="shared" si="16"/>
        <v>0</v>
      </c>
      <c r="J47" s="409">
        <f t="shared" si="3"/>
        <v>-33757</v>
      </c>
      <c r="K47" s="755">
        <f t="shared" si="4"/>
        <v>49.7523949889462</v>
      </c>
      <c r="L47" s="368"/>
      <c r="M47" s="410">
        <f>M46-M41</f>
        <v>-33757</v>
      </c>
      <c r="N47" s="479">
        <f>N46-N41</f>
        <v>0</v>
      </c>
      <c r="O47" s="410">
        <f>O46-O41</f>
        <v>0</v>
      </c>
    </row>
    <row r="49" spans="1:10" ht="14.15">
      <c r="A49" s="509" t="s">
        <v>755</v>
      </c>
    </row>
    <row r="50" spans="1:10" s="345" customFormat="1" ht="14.15">
      <c r="A50" s="510" t="s">
        <v>756</v>
      </c>
      <c r="B50" s="511"/>
      <c r="E50" s="327"/>
      <c r="F50" s="327"/>
      <c r="G50" s="327"/>
      <c r="H50" s="327"/>
      <c r="I50" s="327"/>
      <c r="J50" s="327"/>
    </row>
    <row r="51" spans="1:10" s="345" customFormat="1" ht="14.15">
      <c r="A51" s="512" t="s">
        <v>757</v>
      </c>
      <c r="B51" s="511"/>
      <c r="E51" s="327"/>
      <c r="F51" s="327"/>
      <c r="G51" s="327"/>
      <c r="H51" s="327"/>
      <c r="I51" s="327"/>
      <c r="J51" s="327"/>
    </row>
    <row r="52" spans="1:10" s="514" customFormat="1" ht="14.15">
      <c r="A52" s="512" t="s">
        <v>758</v>
      </c>
      <c r="B52" s="513"/>
      <c r="E52" s="515"/>
      <c r="F52" s="515"/>
      <c r="G52" s="515"/>
      <c r="H52" s="515"/>
      <c r="I52" s="515"/>
      <c r="J52" s="515"/>
    </row>
    <row r="53" spans="1:10" s="514" customFormat="1" ht="14.15">
      <c r="A53" s="512"/>
      <c r="B53" s="513"/>
      <c r="E53" s="515"/>
      <c r="F53" s="515"/>
      <c r="G53" s="515"/>
      <c r="H53" s="515"/>
      <c r="I53" s="515"/>
      <c r="J53" s="515"/>
    </row>
    <row r="54" spans="1:10" s="514" customFormat="1" ht="14.15">
      <c r="A54" s="512" t="s">
        <v>816</v>
      </c>
      <c r="B54" s="642"/>
      <c r="E54" s="515"/>
      <c r="F54" s="515"/>
      <c r="G54" s="515"/>
      <c r="H54" s="515"/>
      <c r="I54" s="515"/>
      <c r="J54" s="515"/>
    </row>
    <row r="55" spans="1:10" s="514" customFormat="1" ht="14.15">
      <c r="A55" s="1402"/>
      <c r="B55" s="642"/>
      <c r="E55" s="515"/>
      <c r="F55" s="515"/>
      <c r="G55" s="515"/>
      <c r="H55" s="515"/>
      <c r="I55" s="515"/>
      <c r="J55" s="515"/>
    </row>
    <row r="56" spans="1:10" ht="14.15">
      <c r="A56" s="1402"/>
    </row>
    <row r="59" spans="1:10">
      <c r="A59" s="325" t="s">
        <v>817</v>
      </c>
      <c r="C59" s="324" t="s">
        <v>818</v>
      </c>
      <c r="D59" s="324" t="s">
        <v>819</v>
      </c>
    </row>
    <row r="60" spans="1:10">
      <c r="A60" s="325" t="s">
        <v>820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sqref="A1:XFD1048576"/>
    </sheetView>
  </sheetViews>
  <sheetFormatPr defaultColWidth="8.69140625" defaultRowHeight="12.45"/>
  <cols>
    <col min="1" max="1" width="37.69140625" style="560" customWidth="1"/>
    <col min="2" max="2" width="7.3046875" style="511" customWidth="1"/>
    <col min="3" max="4" width="11.53515625" style="345" customWidth="1"/>
    <col min="5" max="5" width="11.53515625" style="327" customWidth="1"/>
    <col min="6" max="6" width="11.3828125" style="327" customWidth="1"/>
    <col min="7" max="7" width="9.84375" style="327" customWidth="1"/>
    <col min="8" max="8" width="9.15234375" style="327" customWidth="1"/>
    <col min="9" max="9" width="9.3046875" style="327" customWidth="1"/>
    <col min="10" max="10" width="9.15234375" style="327" customWidth="1"/>
    <col min="11" max="11" width="12" style="345" customWidth="1"/>
    <col min="12" max="12" width="8.69140625" style="345"/>
    <col min="13" max="13" width="11.84375" style="345" customWidth="1"/>
    <col min="14" max="14" width="12.53515625" style="345" customWidth="1"/>
    <col min="15" max="15" width="11.84375" style="345" customWidth="1"/>
    <col min="16" max="16" width="12" style="345" customWidth="1"/>
    <col min="17" max="16384" width="8.69140625" style="345"/>
  </cols>
  <sheetData>
    <row r="1" spans="1:16" ht="24" customHeight="1">
      <c r="A1" s="1518"/>
      <c r="B1" s="1529"/>
      <c r="C1" s="1529"/>
      <c r="D1" s="1529"/>
      <c r="E1" s="1529"/>
      <c r="F1" s="1529"/>
      <c r="G1" s="1529"/>
      <c r="H1" s="1529"/>
      <c r="I1" s="1529"/>
      <c r="J1" s="1529"/>
      <c r="K1" s="1529"/>
      <c r="L1" s="1529"/>
      <c r="M1" s="1529"/>
      <c r="N1" s="1529"/>
      <c r="O1" s="1529"/>
      <c r="P1" s="323"/>
    </row>
    <row r="2" spans="1:16">
      <c r="O2" s="329"/>
    </row>
    <row r="3" spans="1:16" ht="17.600000000000001">
      <c r="A3" s="330" t="s">
        <v>686</v>
      </c>
      <c r="F3" s="331"/>
      <c r="G3" s="331"/>
    </row>
    <row r="4" spans="1:16" ht="21.75" customHeight="1">
      <c r="A4" s="332"/>
      <c r="F4" s="331"/>
      <c r="G4" s="331"/>
    </row>
    <row r="5" spans="1:16">
      <c r="A5" s="333"/>
      <c r="F5" s="331"/>
      <c r="G5" s="331"/>
    </row>
    <row r="6" spans="1:16" ht="6" customHeight="1">
      <c r="B6" s="561"/>
      <c r="C6" s="562"/>
      <c r="F6" s="331"/>
      <c r="G6" s="331"/>
    </row>
    <row r="7" spans="1:16" ht="24.75" customHeight="1">
      <c r="A7" s="1115" t="s">
        <v>687</v>
      </c>
      <c r="B7" s="1583" t="s">
        <v>821</v>
      </c>
      <c r="C7" s="1584"/>
      <c r="D7" s="1584"/>
      <c r="E7" s="1584"/>
      <c r="F7" s="1584"/>
      <c r="G7" s="1584"/>
      <c r="H7" s="1584"/>
      <c r="I7" s="1584"/>
      <c r="J7" s="1584"/>
      <c r="K7" s="1584"/>
      <c r="L7" s="1584"/>
      <c r="M7" s="1584"/>
      <c r="N7" s="1584"/>
      <c r="O7" s="1585"/>
    </row>
    <row r="8" spans="1:16" ht="23.25" customHeight="1" thickBot="1">
      <c r="A8" s="333" t="s">
        <v>689</v>
      </c>
      <c r="F8" s="331"/>
      <c r="G8" s="331"/>
    </row>
    <row r="9" spans="1:16" ht="12.9" thickBot="1">
      <c r="A9" s="338"/>
      <c r="B9" s="339"/>
      <c r="C9" s="1391" t="s">
        <v>0</v>
      </c>
      <c r="D9" s="341" t="s">
        <v>690</v>
      </c>
      <c r="E9" s="342" t="s">
        <v>691</v>
      </c>
      <c r="F9" s="1523" t="s">
        <v>692</v>
      </c>
      <c r="G9" s="1524"/>
      <c r="H9" s="1524"/>
      <c r="I9" s="1525"/>
      <c r="J9" s="343" t="s">
        <v>693</v>
      </c>
      <c r="K9" s="344" t="s">
        <v>694</v>
      </c>
      <c r="M9" s="339" t="s">
        <v>695</v>
      </c>
      <c r="N9" s="339" t="s">
        <v>696</v>
      </c>
      <c r="O9" s="339" t="s">
        <v>695</v>
      </c>
    </row>
    <row r="10" spans="1:16" ht="12.9" thickBot="1">
      <c r="A10" s="346" t="s">
        <v>697</v>
      </c>
      <c r="B10" s="347" t="s">
        <v>698</v>
      </c>
      <c r="C10" s="566" t="s">
        <v>699</v>
      </c>
      <c r="D10" s="349">
        <v>2022</v>
      </c>
      <c r="E10" s="350">
        <v>2022</v>
      </c>
      <c r="F10" s="1386" t="s">
        <v>700</v>
      </c>
      <c r="G10" s="352" t="s">
        <v>701</v>
      </c>
      <c r="H10" s="352" t="s">
        <v>702</v>
      </c>
      <c r="I10" s="353" t="s">
        <v>703</v>
      </c>
      <c r="J10" s="354" t="s">
        <v>704</v>
      </c>
      <c r="K10" s="355" t="s">
        <v>705</v>
      </c>
      <c r="M10" s="356" t="s">
        <v>706</v>
      </c>
      <c r="N10" s="347" t="s">
        <v>707</v>
      </c>
      <c r="O10" s="347" t="s">
        <v>708</v>
      </c>
    </row>
    <row r="11" spans="1:16">
      <c r="A11" s="357" t="s">
        <v>709</v>
      </c>
      <c r="B11" s="917"/>
      <c r="C11" s="918">
        <v>44</v>
      </c>
      <c r="D11" s="360">
        <v>44</v>
      </c>
      <c r="E11" s="361">
        <v>44</v>
      </c>
      <c r="F11" s="362">
        <v>44</v>
      </c>
      <c r="G11" s="363">
        <f>M11</f>
        <v>44</v>
      </c>
      <c r="H11" s="364"/>
      <c r="I11" s="365"/>
      <c r="J11" s="523" t="s">
        <v>710</v>
      </c>
      <c r="K11" s="567" t="s">
        <v>710</v>
      </c>
      <c r="L11" s="368"/>
      <c r="M11" s="919">
        <v>44</v>
      </c>
      <c r="N11" s="370"/>
      <c r="O11" s="370"/>
    </row>
    <row r="12" spans="1:16" ht="12.9" thickBot="1">
      <c r="A12" s="371" t="s">
        <v>711</v>
      </c>
      <c r="B12" s="372"/>
      <c r="C12" s="920">
        <v>40.5</v>
      </c>
      <c r="D12" s="374">
        <v>41</v>
      </c>
      <c r="E12" s="375">
        <v>41.43</v>
      </c>
      <c r="F12" s="376">
        <v>41.43</v>
      </c>
      <c r="G12" s="377">
        <f>M12</f>
        <v>41.65</v>
      </c>
      <c r="H12" s="378"/>
      <c r="I12" s="377"/>
      <c r="J12" s="526"/>
      <c r="K12" s="460" t="s">
        <v>710</v>
      </c>
      <c r="L12" s="368"/>
      <c r="M12" s="921">
        <v>41.65</v>
      </c>
      <c r="N12" s="382"/>
      <c r="O12" s="382"/>
    </row>
    <row r="13" spans="1:16">
      <c r="A13" s="383" t="s">
        <v>762</v>
      </c>
      <c r="B13" s="384" t="s">
        <v>713</v>
      </c>
      <c r="C13" s="922">
        <v>13112</v>
      </c>
      <c r="D13" s="386" t="s">
        <v>710</v>
      </c>
      <c r="E13" s="386" t="s">
        <v>710</v>
      </c>
      <c r="F13" s="387">
        <v>13258</v>
      </c>
      <c r="G13" s="465">
        <f>M13</f>
        <v>13381</v>
      </c>
      <c r="H13" s="389"/>
      <c r="I13" s="388"/>
      <c r="J13" s="449" t="s">
        <v>710</v>
      </c>
      <c r="K13" s="448" t="s">
        <v>710</v>
      </c>
      <c r="L13" s="368"/>
      <c r="M13" s="923">
        <v>13381</v>
      </c>
      <c r="N13" s="448"/>
      <c r="O13" s="448"/>
    </row>
    <row r="14" spans="1:16">
      <c r="A14" s="394" t="s">
        <v>763</v>
      </c>
      <c r="B14" s="384" t="s">
        <v>715</v>
      </c>
      <c r="C14" s="922">
        <v>12461</v>
      </c>
      <c r="D14" s="395" t="s">
        <v>710</v>
      </c>
      <c r="E14" s="395" t="s">
        <v>710</v>
      </c>
      <c r="F14" s="396">
        <v>12624</v>
      </c>
      <c r="G14" s="389">
        <f t="shared" ref="G14:G23" si="0">M14</f>
        <v>12765</v>
      </c>
      <c r="H14" s="389"/>
      <c r="I14" s="388"/>
      <c r="J14" s="449" t="s">
        <v>710</v>
      </c>
      <c r="K14" s="448" t="s">
        <v>710</v>
      </c>
      <c r="L14" s="368"/>
      <c r="M14" s="924">
        <v>12765</v>
      </c>
      <c r="N14" s="448"/>
      <c r="O14" s="448"/>
    </row>
    <row r="15" spans="1:16">
      <c r="A15" s="394" t="s">
        <v>716</v>
      </c>
      <c r="B15" s="384" t="s">
        <v>717</v>
      </c>
      <c r="C15" s="922">
        <v>133</v>
      </c>
      <c r="D15" s="395" t="s">
        <v>710</v>
      </c>
      <c r="E15" s="395" t="s">
        <v>710</v>
      </c>
      <c r="F15" s="396">
        <v>121</v>
      </c>
      <c r="G15" s="389">
        <f t="shared" si="0"/>
        <v>73</v>
      </c>
      <c r="H15" s="389"/>
      <c r="I15" s="388"/>
      <c r="J15" s="449" t="s">
        <v>710</v>
      </c>
      <c r="K15" s="448" t="s">
        <v>710</v>
      </c>
      <c r="L15" s="368"/>
      <c r="M15" s="924">
        <v>73</v>
      </c>
      <c r="N15" s="448"/>
      <c r="O15" s="448"/>
    </row>
    <row r="16" spans="1:16">
      <c r="A16" s="394" t="s">
        <v>718</v>
      </c>
      <c r="B16" s="384" t="s">
        <v>710</v>
      </c>
      <c r="C16" s="922">
        <v>2337</v>
      </c>
      <c r="D16" s="395" t="s">
        <v>710</v>
      </c>
      <c r="E16" s="395" t="s">
        <v>710</v>
      </c>
      <c r="F16" s="396">
        <v>10137</v>
      </c>
      <c r="G16" s="389">
        <f t="shared" si="0"/>
        <v>15335</v>
      </c>
      <c r="H16" s="389"/>
      <c r="I16" s="388"/>
      <c r="J16" s="449" t="s">
        <v>710</v>
      </c>
      <c r="K16" s="448" t="s">
        <v>710</v>
      </c>
      <c r="L16" s="368"/>
      <c r="M16" s="924">
        <v>15335</v>
      </c>
      <c r="N16" s="448"/>
      <c r="O16" s="448"/>
    </row>
    <row r="17" spans="1:15" ht="12.9" thickBot="1">
      <c r="A17" s="357" t="s">
        <v>719</v>
      </c>
      <c r="B17" s="398" t="s">
        <v>720</v>
      </c>
      <c r="C17" s="925">
        <v>5628</v>
      </c>
      <c r="D17" s="400" t="s">
        <v>710</v>
      </c>
      <c r="E17" s="400" t="s">
        <v>710</v>
      </c>
      <c r="F17" s="401">
        <v>4748</v>
      </c>
      <c r="G17" s="389">
        <f t="shared" si="0"/>
        <v>5859</v>
      </c>
      <c r="H17" s="402"/>
      <c r="I17" s="403"/>
      <c r="J17" s="528" t="s">
        <v>710</v>
      </c>
      <c r="K17" s="567" t="s">
        <v>710</v>
      </c>
      <c r="L17" s="368"/>
      <c r="M17" s="926">
        <v>5859</v>
      </c>
      <c r="N17" s="567"/>
      <c r="O17" s="567"/>
    </row>
    <row r="18" spans="1:15" ht="12.9" thickBot="1">
      <c r="A18" s="407" t="s">
        <v>721</v>
      </c>
      <c r="B18" s="529"/>
      <c r="C18" s="409">
        <f>C13-C14+C15+C16+C17</f>
        <v>8749</v>
      </c>
      <c r="D18" s="409" t="s">
        <v>710</v>
      </c>
      <c r="E18" s="409" t="s">
        <v>710</v>
      </c>
      <c r="F18" s="410">
        <f>F13-F14+F15+F16+F17</f>
        <v>15640</v>
      </c>
      <c r="G18" s="410">
        <f t="shared" ref="G18:I18" si="1">G13-G14+G15+G16+G17</f>
        <v>21883</v>
      </c>
      <c r="H18" s="410">
        <f t="shared" si="1"/>
        <v>0</v>
      </c>
      <c r="I18" s="410">
        <f t="shared" si="1"/>
        <v>0</v>
      </c>
      <c r="J18" s="410" t="s">
        <v>710</v>
      </c>
      <c r="K18" s="479" t="s">
        <v>710</v>
      </c>
      <c r="L18" s="368"/>
      <c r="M18" s="415">
        <f>M13-M14+M15+M16+M17</f>
        <v>21883</v>
      </c>
      <c r="N18" s="415">
        <f t="shared" ref="N18:O18" si="2">N13-N14+N15+N16+N17</f>
        <v>0</v>
      </c>
      <c r="O18" s="415">
        <f t="shared" si="2"/>
        <v>0</v>
      </c>
    </row>
    <row r="19" spans="1:15">
      <c r="A19" s="357" t="s">
        <v>722</v>
      </c>
      <c r="B19" s="398">
        <v>401</v>
      </c>
      <c r="C19" s="925">
        <v>696</v>
      </c>
      <c r="D19" s="386" t="s">
        <v>710</v>
      </c>
      <c r="E19" s="386" t="s">
        <v>710</v>
      </c>
      <c r="F19" s="401">
        <v>679</v>
      </c>
      <c r="G19" s="389">
        <f t="shared" si="0"/>
        <v>661</v>
      </c>
      <c r="H19" s="417"/>
      <c r="I19" s="418"/>
      <c r="J19" s="528" t="s">
        <v>710</v>
      </c>
      <c r="K19" s="567" t="s">
        <v>710</v>
      </c>
      <c r="L19" s="368"/>
      <c r="M19" s="927">
        <v>661</v>
      </c>
      <c r="N19" s="567"/>
      <c r="O19" s="567"/>
    </row>
    <row r="20" spans="1:15">
      <c r="A20" s="394" t="s">
        <v>723</v>
      </c>
      <c r="B20" s="384" t="s">
        <v>724</v>
      </c>
      <c r="C20" s="922">
        <v>1120</v>
      </c>
      <c r="D20" s="395" t="s">
        <v>710</v>
      </c>
      <c r="E20" s="395" t="s">
        <v>710</v>
      </c>
      <c r="F20" s="396">
        <v>915</v>
      </c>
      <c r="G20" s="389">
        <f t="shared" si="0"/>
        <v>1068</v>
      </c>
      <c r="H20" s="389"/>
      <c r="I20" s="388"/>
      <c r="J20" s="449" t="s">
        <v>710</v>
      </c>
      <c r="K20" s="448" t="s">
        <v>710</v>
      </c>
      <c r="L20" s="368"/>
      <c r="M20" s="924">
        <v>1068</v>
      </c>
      <c r="N20" s="448"/>
      <c r="O20" s="448"/>
    </row>
    <row r="21" spans="1:15">
      <c r="A21" s="394" t="s">
        <v>725</v>
      </c>
      <c r="B21" s="384" t="s">
        <v>710</v>
      </c>
      <c r="C21" s="922">
        <v>1042</v>
      </c>
      <c r="D21" s="395" t="s">
        <v>710</v>
      </c>
      <c r="E21" s="395" t="s">
        <v>710</v>
      </c>
      <c r="F21" s="396">
        <v>1280</v>
      </c>
      <c r="G21" s="389">
        <f t="shared" si="0"/>
        <v>1280</v>
      </c>
      <c r="H21" s="389"/>
      <c r="I21" s="388"/>
      <c r="J21" s="449" t="s">
        <v>710</v>
      </c>
      <c r="K21" s="448" t="s">
        <v>710</v>
      </c>
      <c r="L21" s="368"/>
      <c r="M21" s="924">
        <v>1280</v>
      </c>
      <c r="N21" s="448"/>
      <c r="O21" s="448"/>
    </row>
    <row r="22" spans="1:15">
      <c r="A22" s="394" t="s">
        <v>726</v>
      </c>
      <c r="B22" s="384" t="s">
        <v>710</v>
      </c>
      <c r="C22" s="922">
        <v>5700</v>
      </c>
      <c r="D22" s="395" t="s">
        <v>710</v>
      </c>
      <c r="E22" s="395" t="s">
        <v>710</v>
      </c>
      <c r="F22" s="396">
        <v>13000</v>
      </c>
      <c r="G22" s="389">
        <f t="shared" si="0"/>
        <v>18818</v>
      </c>
      <c r="H22" s="389"/>
      <c r="I22" s="388"/>
      <c r="J22" s="449" t="s">
        <v>710</v>
      </c>
      <c r="K22" s="448" t="s">
        <v>710</v>
      </c>
      <c r="L22" s="368"/>
      <c r="M22" s="924">
        <v>18818</v>
      </c>
      <c r="N22" s="448"/>
      <c r="O22" s="448"/>
    </row>
    <row r="23" spans="1:15" ht="12.9" thickBot="1">
      <c r="A23" s="371" t="s">
        <v>727</v>
      </c>
      <c r="B23" s="420" t="s">
        <v>710</v>
      </c>
      <c r="C23" s="922">
        <v>0</v>
      </c>
      <c r="D23" s="400" t="s">
        <v>710</v>
      </c>
      <c r="E23" s="400" t="s">
        <v>710</v>
      </c>
      <c r="F23" s="422">
        <v>0</v>
      </c>
      <c r="G23" s="402">
        <f t="shared" si="0"/>
        <v>0</v>
      </c>
      <c r="H23" s="402"/>
      <c r="I23" s="403"/>
      <c r="J23" s="530" t="s">
        <v>710</v>
      </c>
      <c r="K23" s="718" t="s">
        <v>710</v>
      </c>
      <c r="L23" s="368"/>
      <c r="M23" s="928">
        <v>0</v>
      </c>
      <c r="N23" s="718"/>
      <c r="O23" s="718"/>
    </row>
    <row r="24" spans="1:15">
      <c r="A24" s="427" t="s">
        <v>728</v>
      </c>
      <c r="B24" s="428" t="s">
        <v>710</v>
      </c>
      <c r="C24" s="929">
        <v>30862</v>
      </c>
      <c r="D24" s="430">
        <v>30149</v>
      </c>
      <c r="E24" s="431">
        <v>31928</v>
      </c>
      <c r="F24" s="430">
        <v>6896</v>
      </c>
      <c r="G24" s="432">
        <f>M24-F24</f>
        <v>8431</v>
      </c>
      <c r="H24" s="433"/>
      <c r="I24" s="434"/>
      <c r="J24" s="439">
        <f t="shared" ref="J24:J47" si="3">SUM(F24:I24)</f>
        <v>15327</v>
      </c>
      <c r="K24" s="962">
        <f t="shared" ref="K24:K47" si="4">(J24/E24)*100</f>
        <v>48.004885993485338</v>
      </c>
      <c r="L24" s="368"/>
      <c r="M24" s="963">
        <v>15327</v>
      </c>
      <c r="N24" s="438"/>
      <c r="O24" s="439"/>
    </row>
    <row r="25" spans="1:15">
      <c r="A25" s="394" t="s">
        <v>729</v>
      </c>
      <c r="B25" s="440" t="s">
        <v>710</v>
      </c>
      <c r="C25" s="922">
        <v>0</v>
      </c>
      <c r="D25" s="442">
        <v>0</v>
      </c>
      <c r="E25" s="443">
        <v>0</v>
      </c>
      <c r="F25" s="442">
        <v>0</v>
      </c>
      <c r="G25" s="444">
        <f t="shared" ref="G25:G42" si="5">M25-F25</f>
        <v>0</v>
      </c>
      <c r="H25" s="445"/>
      <c r="I25" s="388"/>
      <c r="J25" s="449">
        <f t="shared" si="3"/>
        <v>0</v>
      </c>
      <c r="K25" s="964" t="e">
        <f t="shared" si="4"/>
        <v>#DIV/0!</v>
      </c>
      <c r="L25" s="368"/>
      <c r="M25" s="965">
        <v>0</v>
      </c>
      <c r="N25" s="448"/>
      <c r="O25" s="449"/>
    </row>
    <row r="26" spans="1:15" ht="12.9" thickBot="1">
      <c r="A26" s="371" t="s">
        <v>730</v>
      </c>
      <c r="B26" s="450">
        <v>672</v>
      </c>
      <c r="C26" s="931">
        <v>3370</v>
      </c>
      <c r="D26" s="452">
        <v>3370</v>
      </c>
      <c r="E26" s="453">
        <v>3990</v>
      </c>
      <c r="F26" s="454">
        <v>843</v>
      </c>
      <c r="G26" s="455">
        <f t="shared" si="5"/>
        <v>1152</v>
      </c>
      <c r="H26" s="456"/>
      <c r="I26" s="457"/>
      <c r="J26" s="530">
        <f t="shared" si="3"/>
        <v>1995</v>
      </c>
      <c r="K26" s="1393">
        <f t="shared" si="4"/>
        <v>50</v>
      </c>
      <c r="L26" s="368"/>
      <c r="M26" s="967">
        <v>1995</v>
      </c>
      <c r="N26" s="460"/>
      <c r="O26" s="461"/>
    </row>
    <row r="27" spans="1:15">
      <c r="A27" s="383" t="s">
        <v>731</v>
      </c>
      <c r="B27" s="428">
        <v>501</v>
      </c>
      <c r="C27" s="922">
        <v>2274</v>
      </c>
      <c r="D27" s="463">
        <v>2774</v>
      </c>
      <c r="E27" s="464">
        <v>2919</v>
      </c>
      <c r="F27" s="463">
        <v>770</v>
      </c>
      <c r="G27" s="417">
        <f t="shared" si="5"/>
        <v>881</v>
      </c>
      <c r="H27" s="466"/>
      <c r="I27" s="418"/>
      <c r="J27" s="439">
        <f t="shared" si="3"/>
        <v>1651</v>
      </c>
      <c r="K27" s="962">
        <f t="shared" si="4"/>
        <v>56.560465912983901</v>
      </c>
      <c r="L27" s="368"/>
      <c r="M27" s="927">
        <v>1651</v>
      </c>
      <c r="N27" s="1389"/>
      <c r="O27" s="971"/>
    </row>
    <row r="28" spans="1:15">
      <c r="A28" s="394" t="s">
        <v>732</v>
      </c>
      <c r="B28" s="440">
        <v>502</v>
      </c>
      <c r="C28" s="922">
        <v>1545</v>
      </c>
      <c r="D28" s="468">
        <v>1710</v>
      </c>
      <c r="E28" s="469">
        <v>1740</v>
      </c>
      <c r="F28" s="468">
        <v>728</v>
      </c>
      <c r="G28" s="389">
        <f t="shared" si="5"/>
        <v>287</v>
      </c>
      <c r="H28" s="445"/>
      <c r="I28" s="388"/>
      <c r="J28" s="449">
        <f t="shared" si="3"/>
        <v>1015</v>
      </c>
      <c r="K28" s="964">
        <f t="shared" si="4"/>
        <v>58.333333333333336</v>
      </c>
      <c r="L28" s="368"/>
      <c r="M28" s="924">
        <v>1015</v>
      </c>
      <c r="N28" s="448"/>
      <c r="O28" s="449"/>
    </row>
    <row r="29" spans="1:15">
      <c r="A29" s="394" t="s">
        <v>733</v>
      </c>
      <c r="B29" s="440">
        <v>504</v>
      </c>
      <c r="C29" s="922">
        <v>0</v>
      </c>
      <c r="D29" s="468">
        <v>0</v>
      </c>
      <c r="E29" s="469">
        <v>0</v>
      </c>
      <c r="F29" s="468">
        <v>0</v>
      </c>
      <c r="G29" s="389">
        <f t="shared" si="5"/>
        <v>0</v>
      </c>
      <c r="H29" s="445"/>
      <c r="I29" s="388"/>
      <c r="J29" s="449">
        <f t="shared" si="3"/>
        <v>0</v>
      </c>
      <c r="K29" s="964" t="e">
        <f t="shared" si="4"/>
        <v>#DIV/0!</v>
      </c>
      <c r="L29" s="368"/>
      <c r="M29" s="924">
        <v>0</v>
      </c>
      <c r="N29" s="448"/>
      <c r="O29" s="449"/>
    </row>
    <row r="30" spans="1:15">
      <c r="A30" s="394" t="s">
        <v>734</v>
      </c>
      <c r="B30" s="440">
        <v>511</v>
      </c>
      <c r="C30" s="922">
        <v>530</v>
      </c>
      <c r="D30" s="468">
        <v>416</v>
      </c>
      <c r="E30" s="469">
        <v>386</v>
      </c>
      <c r="F30" s="468">
        <v>46</v>
      </c>
      <c r="G30" s="389">
        <f t="shared" si="5"/>
        <v>41</v>
      </c>
      <c r="H30" s="445"/>
      <c r="I30" s="388"/>
      <c r="J30" s="449">
        <f t="shared" si="3"/>
        <v>87</v>
      </c>
      <c r="K30" s="964">
        <f t="shared" si="4"/>
        <v>22.538860103626941</v>
      </c>
      <c r="L30" s="368"/>
      <c r="M30" s="924">
        <v>87</v>
      </c>
      <c r="N30" s="448"/>
      <c r="O30" s="449"/>
    </row>
    <row r="31" spans="1:15">
      <c r="A31" s="394" t="s">
        <v>735</v>
      </c>
      <c r="B31" s="440">
        <v>518</v>
      </c>
      <c r="C31" s="922">
        <v>895</v>
      </c>
      <c r="D31" s="468">
        <v>968</v>
      </c>
      <c r="E31" s="469">
        <v>1201</v>
      </c>
      <c r="F31" s="468">
        <v>305</v>
      </c>
      <c r="G31" s="389">
        <f t="shared" si="5"/>
        <v>340</v>
      </c>
      <c r="H31" s="445"/>
      <c r="I31" s="388"/>
      <c r="J31" s="449">
        <f t="shared" si="3"/>
        <v>645</v>
      </c>
      <c r="K31" s="964">
        <f t="shared" si="4"/>
        <v>53.705245628642793</v>
      </c>
      <c r="L31" s="368"/>
      <c r="M31" s="924">
        <v>645</v>
      </c>
      <c r="N31" s="448"/>
      <c r="O31" s="449"/>
    </row>
    <row r="32" spans="1:15">
      <c r="A32" s="394" t="s">
        <v>736</v>
      </c>
      <c r="B32" s="440">
        <v>521</v>
      </c>
      <c r="C32" s="922">
        <v>20106</v>
      </c>
      <c r="D32" s="468">
        <v>19770</v>
      </c>
      <c r="E32" s="469">
        <v>20554</v>
      </c>
      <c r="F32" s="468">
        <v>4431</v>
      </c>
      <c r="G32" s="389">
        <f t="shared" si="5"/>
        <v>5263</v>
      </c>
      <c r="H32" s="445"/>
      <c r="I32" s="388"/>
      <c r="J32" s="449">
        <f t="shared" si="3"/>
        <v>9694</v>
      </c>
      <c r="K32" s="964">
        <f t="shared" si="4"/>
        <v>47.163569134961563</v>
      </c>
      <c r="L32" s="368"/>
      <c r="M32" s="924">
        <v>9694</v>
      </c>
      <c r="N32" s="448"/>
      <c r="O32" s="449"/>
    </row>
    <row r="33" spans="1:15">
      <c r="A33" s="394" t="s">
        <v>737</v>
      </c>
      <c r="B33" s="440" t="s">
        <v>738</v>
      </c>
      <c r="C33" s="922">
        <v>7477</v>
      </c>
      <c r="D33" s="468">
        <v>7285</v>
      </c>
      <c r="E33" s="469">
        <v>7612</v>
      </c>
      <c r="F33" s="468">
        <v>1660</v>
      </c>
      <c r="G33" s="389">
        <f t="shared" si="5"/>
        <v>1964</v>
      </c>
      <c r="H33" s="445"/>
      <c r="I33" s="388"/>
      <c r="J33" s="449">
        <f t="shared" si="3"/>
        <v>3624</v>
      </c>
      <c r="K33" s="964">
        <f t="shared" si="4"/>
        <v>47.609038360483446</v>
      </c>
      <c r="L33" s="368"/>
      <c r="M33" s="924">
        <v>3624</v>
      </c>
      <c r="N33" s="448"/>
      <c r="O33" s="449"/>
    </row>
    <row r="34" spans="1:15">
      <c r="A34" s="394" t="s">
        <v>739</v>
      </c>
      <c r="B34" s="440">
        <v>557</v>
      </c>
      <c r="C34" s="922">
        <v>0</v>
      </c>
      <c r="D34" s="468">
        <v>0</v>
      </c>
      <c r="E34" s="469">
        <v>0</v>
      </c>
      <c r="F34" s="468">
        <v>0</v>
      </c>
      <c r="G34" s="389">
        <f t="shared" si="5"/>
        <v>0</v>
      </c>
      <c r="H34" s="445"/>
      <c r="I34" s="388"/>
      <c r="J34" s="449">
        <f t="shared" si="3"/>
        <v>0</v>
      </c>
      <c r="K34" s="964" t="e">
        <f t="shared" si="4"/>
        <v>#DIV/0!</v>
      </c>
      <c r="L34" s="368"/>
      <c r="M34" s="924">
        <v>0</v>
      </c>
      <c r="N34" s="448"/>
      <c r="O34" s="449"/>
    </row>
    <row r="35" spans="1:15">
      <c r="A35" s="394" t="s">
        <v>740</v>
      </c>
      <c r="B35" s="440">
        <v>551</v>
      </c>
      <c r="C35" s="922">
        <v>78</v>
      </c>
      <c r="D35" s="468">
        <v>70</v>
      </c>
      <c r="E35" s="469">
        <v>70</v>
      </c>
      <c r="F35" s="468">
        <v>17</v>
      </c>
      <c r="G35" s="389">
        <f t="shared" si="5"/>
        <v>18</v>
      </c>
      <c r="H35" s="445"/>
      <c r="I35" s="388"/>
      <c r="J35" s="449">
        <f t="shared" si="3"/>
        <v>35</v>
      </c>
      <c r="K35" s="964">
        <f t="shared" si="4"/>
        <v>50</v>
      </c>
      <c r="L35" s="368"/>
      <c r="M35" s="924">
        <v>35</v>
      </c>
      <c r="N35" s="448"/>
      <c r="O35" s="449"/>
    </row>
    <row r="36" spans="1:15" ht="12.9" thickBot="1">
      <c r="A36" s="357" t="s">
        <v>741</v>
      </c>
      <c r="B36" s="470" t="s">
        <v>742</v>
      </c>
      <c r="C36" s="925">
        <v>254</v>
      </c>
      <c r="D36" s="472">
        <v>129</v>
      </c>
      <c r="E36" s="473">
        <v>419</v>
      </c>
      <c r="F36" s="474">
        <v>64</v>
      </c>
      <c r="G36" s="389">
        <f t="shared" si="5"/>
        <v>56</v>
      </c>
      <c r="H36" s="475"/>
      <c r="I36" s="388"/>
      <c r="J36" s="461">
        <f t="shared" si="3"/>
        <v>120</v>
      </c>
      <c r="K36" s="966">
        <f t="shared" si="4"/>
        <v>28.639618138424822</v>
      </c>
      <c r="L36" s="368"/>
      <c r="M36" s="928">
        <v>120</v>
      </c>
      <c r="N36" s="718"/>
      <c r="O36" s="530"/>
    </row>
    <row r="37" spans="1:15" ht="12.9" thickBot="1">
      <c r="A37" s="407" t="s">
        <v>743</v>
      </c>
      <c r="B37" s="477"/>
      <c r="C37" s="409">
        <f t="shared" ref="C37:I37" si="6">SUM(C27:C36)</f>
        <v>33159</v>
      </c>
      <c r="D37" s="478">
        <f t="shared" si="6"/>
        <v>33122</v>
      </c>
      <c r="E37" s="478">
        <f t="shared" si="6"/>
        <v>34901</v>
      </c>
      <c r="F37" s="409">
        <f t="shared" si="6"/>
        <v>8021</v>
      </c>
      <c r="G37" s="409">
        <f t="shared" si="6"/>
        <v>8850</v>
      </c>
      <c r="H37" s="409">
        <f t="shared" si="6"/>
        <v>0</v>
      </c>
      <c r="I37" s="409">
        <f t="shared" si="6"/>
        <v>0</v>
      </c>
      <c r="J37" s="973">
        <f t="shared" si="3"/>
        <v>16871</v>
      </c>
      <c r="K37" s="1394">
        <f t="shared" si="4"/>
        <v>48.339589123520817</v>
      </c>
      <c r="L37" s="368"/>
      <c r="M37" s="410">
        <f>SUM(M27:M36)</f>
        <v>16871</v>
      </c>
      <c r="N37" s="479">
        <f>SUM(N27:N36)</f>
        <v>0</v>
      </c>
      <c r="O37" s="410">
        <f>SUM(O27:O36)</f>
        <v>0</v>
      </c>
    </row>
    <row r="38" spans="1:15">
      <c r="A38" s="383" t="s">
        <v>744</v>
      </c>
      <c r="B38" s="428">
        <v>601</v>
      </c>
      <c r="C38" s="936">
        <v>0</v>
      </c>
      <c r="D38" s="463">
        <v>0</v>
      </c>
      <c r="E38" s="464">
        <v>0</v>
      </c>
      <c r="F38" s="482">
        <v>0</v>
      </c>
      <c r="G38" s="389">
        <f t="shared" si="5"/>
        <v>0</v>
      </c>
      <c r="H38" s="466"/>
      <c r="I38" s="388"/>
      <c r="J38" s="439">
        <f t="shared" si="3"/>
        <v>0</v>
      </c>
      <c r="K38" s="962" t="e">
        <f t="shared" si="4"/>
        <v>#DIV/0!</v>
      </c>
      <c r="L38" s="368"/>
      <c r="M38" s="927">
        <v>0</v>
      </c>
      <c r="N38" s="1389"/>
      <c r="O38" s="971"/>
    </row>
    <row r="39" spans="1:15">
      <c r="A39" s="394" t="s">
        <v>745</v>
      </c>
      <c r="B39" s="440">
        <v>602</v>
      </c>
      <c r="C39" s="922">
        <v>1574</v>
      </c>
      <c r="D39" s="468">
        <v>2463</v>
      </c>
      <c r="E39" s="469">
        <v>2463</v>
      </c>
      <c r="F39" s="468">
        <v>634</v>
      </c>
      <c r="G39" s="389">
        <f t="shared" si="5"/>
        <v>786</v>
      </c>
      <c r="H39" s="445"/>
      <c r="I39" s="388"/>
      <c r="J39" s="449">
        <f t="shared" si="3"/>
        <v>1420</v>
      </c>
      <c r="K39" s="964">
        <f t="shared" si="4"/>
        <v>57.65326837190419</v>
      </c>
      <c r="L39" s="368"/>
      <c r="M39" s="924">
        <v>1420</v>
      </c>
      <c r="N39" s="448"/>
      <c r="O39" s="449"/>
    </row>
    <row r="40" spans="1:15">
      <c r="A40" s="394" t="s">
        <v>746</v>
      </c>
      <c r="B40" s="440">
        <v>604</v>
      </c>
      <c r="C40" s="922">
        <v>0</v>
      </c>
      <c r="D40" s="468">
        <v>0</v>
      </c>
      <c r="E40" s="469">
        <v>0</v>
      </c>
      <c r="F40" s="468">
        <v>0</v>
      </c>
      <c r="G40" s="389">
        <f t="shared" si="5"/>
        <v>0</v>
      </c>
      <c r="H40" s="445"/>
      <c r="I40" s="388"/>
      <c r="J40" s="449">
        <f t="shared" si="3"/>
        <v>0</v>
      </c>
      <c r="K40" s="964" t="e">
        <f t="shared" si="4"/>
        <v>#DIV/0!</v>
      </c>
      <c r="L40" s="368"/>
      <c r="M40" s="924">
        <v>0</v>
      </c>
      <c r="N40" s="448"/>
      <c r="O40" s="449"/>
    </row>
    <row r="41" spans="1:15">
      <c r="A41" s="394" t="s">
        <v>747</v>
      </c>
      <c r="B41" s="440" t="s">
        <v>748</v>
      </c>
      <c r="C41" s="922">
        <v>30862</v>
      </c>
      <c r="D41" s="468">
        <v>30149</v>
      </c>
      <c r="E41" s="469">
        <v>31928</v>
      </c>
      <c r="F41" s="468">
        <v>6896</v>
      </c>
      <c r="G41" s="389">
        <f t="shared" si="5"/>
        <v>8431</v>
      </c>
      <c r="H41" s="445"/>
      <c r="I41" s="388"/>
      <c r="J41" s="449">
        <f t="shared" si="3"/>
        <v>15327</v>
      </c>
      <c r="K41" s="964">
        <f t="shared" si="4"/>
        <v>48.004885993485338</v>
      </c>
      <c r="L41" s="368"/>
      <c r="M41" s="924">
        <v>15327</v>
      </c>
      <c r="N41" s="448"/>
      <c r="O41" s="449"/>
    </row>
    <row r="42" spans="1:15" ht="12.9" thickBot="1">
      <c r="A42" s="357" t="s">
        <v>749</v>
      </c>
      <c r="B42" s="470" t="s">
        <v>750</v>
      </c>
      <c r="C42" s="925">
        <v>914</v>
      </c>
      <c r="D42" s="472">
        <v>510</v>
      </c>
      <c r="E42" s="473">
        <v>510</v>
      </c>
      <c r="F42" s="474">
        <v>66</v>
      </c>
      <c r="G42" s="485">
        <f t="shared" si="5"/>
        <v>112</v>
      </c>
      <c r="H42" s="475"/>
      <c r="I42" s="388"/>
      <c r="J42" s="461">
        <f t="shared" si="3"/>
        <v>178</v>
      </c>
      <c r="K42" s="966">
        <f t="shared" si="4"/>
        <v>34.901960784313722</v>
      </c>
      <c r="L42" s="368"/>
      <c r="M42" s="928">
        <v>178</v>
      </c>
      <c r="N42" s="718"/>
      <c r="O42" s="530"/>
    </row>
    <row r="43" spans="1:15" ht="12.9" thickBot="1">
      <c r="A43" s="407" t="s">
        <v>751</v>
      </c>
      <c r="B43" s="477" t="s">
        <v>710</v>
      </c>
      <c r="C43" s="409">
        <f t="shared" ref="C43:I43" si="7">SUM(C38:C42)</f>
        <v>33350</v>
      </c>
      <c r="D43" s="478">
        <f t="shared" si="7"/>
        <v>33122</v>
      </c>
      <c r="E43" s="478">
        <f t="shared" si="7"/>
        <v>34901</v>
      </c>
      <c r="F43" s="410">
        <f t="shared" si="7"/>
        <v>7596</v>
      </c>
      <c r="G43" s="557">
        <f t="shared" si="7"/>
        <v>9329</v>
      </c>
      <c r="H43" s="410">
        <f t="shared" si="7"/>
        <v>0</v>
      </c>
      <c r="I43" s="558">
        <f t="shared" si="7"/>
        <v>0</v>
      </c>
      <c r="J43" s="973">
        <f t="shared" si="3"/>
        <v>16925</v>
      </c>
      <c r="K43" s="1390">
        <f t="shared" si="4"/>
        <v>48.494312483882986</v>
      </c>
      <c r="L43" s="368"/>
      <c r="M43" s="410">
        <f>SUM(M38:M42)</f>
        <v>16925</v>
      </c>
      <c r="N43" s="479">
        <f>SUM(N38:N42)</f>
        <v>0</v>
      </c>
      <c r="O43" s="410">
        <f>SUM(O38:O42)</f>
        <v>0</v>
      </c>
    </row>
    <row r="44" spans="1:15" s="559" customFormat="1" ht="5.25" customHeight="1" thickBot="1">
      <c r="A44" s="489"/>
      <c r="B44" s="490"/>
      <c r="C44" s="925"/>
      <c r="D44" s="454"/>
      <c r="E44" s="454"/>
      <c r="F44" s="937"/>
      <c r="G44" s="938"/>
      <c r="H44" s="939">
        <f>N44-G44</f>
        <v>0</v>
      </c>
      <c r="I44" s="938"/>
      <c r="J44" s="534">
        <f t="shared" si="3"/>
        <v>0</v>
      </c>
      <c r="K44" s="723" t="e">
        <f t="shared" si="4"/>
        <v>#DIV/0!</v>
      </c>
      <c r="L44" s="498"/>
      <c r="M44" s="937"/>
      <c r="N44" s="479"/>
      <c r="O44" s="479"/>
    </row>
    <row r="45" spans="1:15" ht="12.9" thickBot="1">
      <c r="A45" s="501" t="s">
        <v>752</v>
      </c>
      <c r="B45" s="477" t="s">
        <v>710</v>
      </c>
      <c r="C45" s="410">
        <f t="shared" ref="C45:I45" si="8">C43-C41</f>
        <v>2488</v>
      </c>
      <c r="D45" s="409">
        <f t="shared" si="8"/>
        <v>2973</v>
      </c>
      <c r="E45" s="409">
        <f t="shared" si="8"/>
        <v>2973</v>
      </c>
      <c r="F45" s="410">
        <f t="shared" si="8"/>
        <v>700</v>
      </c>
      <c r="G45" s="480">
        <f t="shared" si="8"/>
        <v>898</v>
      </c>
      <c r="H45" s="410">
        <f t="shared" si="8"/>
        <v>0</v>
      </c>
      <c r="I45" s="479">
        <f t="shared" si="8"/>
        <v>0</v>
      </c>
      <c r="J45" s="534">
        <f t="shared" si="3"/>
        <v>1598</v>
      </c>
      <c r="K45" s="723">
        <f t="shared" si="4"/>
        <v>53.750420450723183</v>
      </c>
      <c r="L45" s="368"/>
      <c r="M45" s="410">
        <f>M43-M41</f>
        <v>1598</v>
      </c>
      <c r="N45" s="479">
        <f>N43-N41</f>
        <v>0</v>
      </c>
      <c r="O45" s="410">
        <f>O43-O41</f>
        <v>0</v>
      </c>
    </row>
    <row r="46" spans="1:15" ht="12.9" thickBot="1">
      <c r="A46" s="407" t="s">
        <v>753</v>
      </c>
      <c r="B46" s="477" t="s">
        <v>710</v>
      </c>
      <c r="C46" s="410">
        <f t="shared" ref="C46:I46" si="9">C43-C37</f>
        <v>191</v>
      </c>
      <c r="D46" s="409">
        <f t="shared" si="9"/>
        <v>0</v>
      </c>
      <c r="E46" s="409">
        <f t="shared" si="9"/>
        <v>0</v>
      </c>
      <c r="F46" s="410">
        <f t="shared" si="9"/>
        <v>-425</v>
      </c>
      <c r="G46" s="480">
        <f t="shared" si="9"/>
        <v>479</v>
      </c>
      <c r="H46" s="410">
        <f t="shared" si="9"/>
        <v>0</v>
      </c>
      <c r="I46" s="479">
        <f t="shared" si="9"/>
        <v>0</v>
      </c>
      <c r="J46" s="534">
        <f t="shared" si="3"/>
        <v>54</v>
      </c>
      <c r="K46" s="723" t="e">
        <f t="shared" si="4"/>
        <v>#DIV/0!</v>
      </c>
      <c r="L46" s="368"/>
      <c r="M46" s="410">
        <f>M43-M37</f>
        <v>54</v>
      </c>
      <c r="N46" s="479">
        <f>N43-N37</f>
        <v>0</v>
      </c>
      <c r="O46" s="410">
        <f>O43-O37</f>
        <v>0</v>
      </c>
    </row>
    <row r="47" spans="1:15" ht="12.9" thickBot="1">
      <c r="A47" s="506" t="s">
        <v>754</v>
      </c>
      <c r="B47" s="507" t="s">
        <v>710</v>
      </c>
      <c r="C47" s="410">
        <f t="shared" ref="C47:I47" si="10">C46-C41</f>
        <v>-30671</v>
      </c>
      <c r="D47" s="409">
        <f t="shared" si="10"/>
        <v>-30149</v>
      </c>
      <c r="E47" s="409">
        <f t="shared" si="10"/>
        <v>-31928</v>
      </c>
      <c r="F47" s="413">
        <f t="shared" si="10"/>
        <v>-7321</v>
      </c>
      <c r="G47" s="480">
        <f t="shared" si="10"/>
        <v>-7952</v>
      </c>
      <c r="H47" s="410">
        <f t="shared" si="10"/>
        <v>0</v>
      </c>
      <c r="I47" s="479">
        <f t="shared" si="10"/>
        <v>0</v>
      </c>
      <c r="J47" s="534">
        <f t="shared" si="3"/>
        <v>-15273</v>
      </c>
      <c r="K47" s="755">
        <f t="shared" si="4"/>
        <v>47.835755449761962</v>
      </c>
      <c r="L47" s="368"/>
      <c r="M47" s="413">
        <f>M46-M41</f>
        <v>-15273</v>
      </c>
      <c r="N47" s="414">
        <f>N46-N41</f>
        <v>0</v>
      </c>
      <c r="O47" s="413">
        <f>O46-O41</f>
        <v>0</v>
      </c>
    </row>
    <row r="50" spans="1:10" ht="14.15">
      <c r="A50" s="510" t="s">
        <v>755</v>
      </c>
    </row>
    <row r="51" spans="1:10" ht="14.15">
      <c r="A51" s="510" t="s">
        <v>756</v>
      </c>
    </row>
    <row r="52" spans="1:10" ht="14.15">
      <c r="A52" s="512" t="s">
        <v>757</v>
      </c>
    </row>
    <row r="53" spans="1:10" s="514" customFormat="1" ht="14.15">
      <c r="A53" s="512" t="s">
        <v>758</v>
      </c>
      <c r="B53" s="513"/>
      <c r="E53" s="515"/>
      <c r="F53" s="515"/>
      <c r="G53" s="515"/>
      <c r="H53" s="515"/>
      <c r="I53" s="515"/>
      <c r="J53" s="515"/>
    </row>
    <row r="54" spans="1:10" s="514" customFormat="1" ht="14.15">
      <c r="A54" s="512"/>
      <c r="B54" s="513"/>
      <c r="E54" s="515"/>
      <c r="F54" s="515"/>
      <c r="G54" s="515"/>
      <c r="H54" s="515"/>
      <c r="I54" s="515"/>
      <c r="J54" s="515"/>
    </row>
    <row r="55" spans="1:10" s="514" customFormat="1" ht="14.15">
      <c r="A55" s="512" t="s">
        <v>822</v>
      </c>
      <c r="B55" s="513"/>
      <c r="E55" s="515"/>
      <c r="F55" s="515"/>
      <c r="G55" s="515"/>
      <c r="H55" s="515"/>
      <c r="I55" s="515"/>
      <c r="J55" s="515"/>
    </row>
    <row r="56" spans="1:10" ht="14.15">
      <c r="A56" s="560" t="s">
        <v>823</v>
      </c>
    </row>
    <row r="59" spans="1:10">
      <c r="A59" s="560" t="s">
        <v>824</v>
      </c>
    </row>
    <row r="61" spans="1:10">
      <c r="A61" s="560" t="s">
        <v>825</v>
      </c>
    </row>
    <row r="63" spans="1:10">
      <c r="A63" s="1403"/>
    </row>
  </sheetData>
  <mergeCells count="3">
    <mergeCell ref="A1:O1"/>
    <mergeCell ref="B7:O7"/>
    <mergeCell ref="F9:I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6"/>
  <sheetViews>
    <sheetView zoomScale="105" zoomScaleNormal="105" workbookViewId="0">
      <pane xSplit="6" topLeftCell="G1" activePane="topRight" state="frozen"/>
      <selection pane="topRight" activeCell="K496" sqref="K496"/>
    </sheetView>
  </sheetViews>
  <sheetFormatPr defaultColWidth="9.07421875" defaultRowHeight="15"/>
  <cols>
    <col min="1" max="1" width="9.61328125" style="56" customWidth="1"/>
    <col min="2" max="2" width="7.15234375" style="56" customWidth="1"/>
    <col min="3" max="3" width="8.15234375" style="56" customWidth="1"/>
    <col min="4" max="4" width="81" style="56" customWidth="1"/>
    <col min="5" max="5" width="13.4609375" style="181" customWidth="1"/>
    <col min="6" max="6" width="13.69140625" style="181" customWidth="1"/>
    <col min="7" max="7" width="13.3828125" style="193" customWidth="1"/>
    <col min="8" max="8" width="8.23046875" style="1" customWidth="1"/>
    <col min="9" max="16384" width="9.07421875" style="1"/>
  </cols>
  <sheetData>
    <row r="1" spans="1:8" ht="21.75" customHeight="1">
      <c r="A1" s="1505" t="s">
        <v>90</v>
      </c>
      <c r="B1" s="1506"/>
      <c r="C1" s="1506"/>
      <c r="D1" s="45"/>
      <c r="E1" s="180"/>
      <c r="F1" s="180"/>
    </row>
    <row r="2" spans="1:8" ht="0.75" customHeight="1">
      <c r="A2" s="44"/>
      <c r="B2" s="42"/>
      <c r="C2" s="44"/>
      <c r="D2" s="4"/>
    </row>
    <row r="3" spans="1:8" s="42" customFormat="1" ht="24" customHeight="1">
      <c r="A3" s="1510" t="s">
        <v>566</v>
      </c>
      <c r="B3" s="1510"/>
      <c r="C3" s="1510"/>
      <c r="D3" s="1506"/>
      <c r="E3" s="182"/>
      <c r="F3" s="182"/>
      <c r="G3" s="194"/>
    </row>
    <row r="4" spans="1:8" s="42" customFormat="1" ht="15" customHeight="1" thickBot="1">
      <c r="A4" s="43"/>
      <c r="B4" s="43"/>
      <c r="C4" s="43"/>
      <c r="D4" s="43"/>
      <c r="E4" s="183"/>
      <c r="F4" s="183"/>
      <c r="G4" s="194"/>
    </row>
    <row r="5" spans="1:8" s="42" customFormat="1" ht="15" customHeight="1">
      <c r="A5" s="18" t="s">
        <v>14</v>
      </c>
      <c r="B5" s="18" t="s">
        <v>405</v>
      </c>
      <c r="C5" s="18" t="s">
        <v>406</v>
      </c>
      <c r="D5" s="17" t="s">
        <v>12</v>
      </c>
      <c r="E5" s="16" t="s">
        <v>11</v>
      </c>
      <c r="F5" s="16" t="s">
        <v>11</v>
      </c>
      <c r="G5" s="16" t="s">
        <v>0</v>
      </c>
      <c r="H5" s="108" t="s">
        <v>350</v>
      </c>
    </row>
    <row r="6" spans="1:8" s="42" customFormat="1" ht="15" customHeight="1" thickBot="1">
      <c r="A6" s="15"/>
      <c r="B6" s="15"/>
      <c r="C6" s="15"/>
      <c r="D6" s="14"/>
      <c r="E6" s="184" t="s">
        <v>10</v>
      </c>
      <c r="F6" s="184" t="s">
        <v>9</v>
      </c>
      <c r="G6" s="208" t="s">
        <v>568</v>
      </c>
      <c r="H6" s="115" t="s">
        <v>351</v>
      </c>
    </row>
    <row r="7" spans="1:8" s="42" customFormat="1" ht="17.600000000000001" customHeight="1" thickTop="1">
      <c r="A7" s="85">
        <v>10</v>
      </c>
      <c r="B7" s="86"/>
      <c r="C7" s="86"/>
      <c r="D7" s="85" t="s">
        <v>347</v>
      </c>
      <c r="E7" s="204"/>
      <c r="F7" s="174"/>
      <c r="G7" s="199"/>
      <c r="H7" s="120"/>
    </row>
    <row r="8" spans="1:8" s="42" customFormat="1" ht="14.25" customHeight="1">
      <c r="A8" s="39"/>
      <c r="B8" s="111"/>
      <c r="C8" s="239"/>
      <c r="D8" s="239"/>
      <c r="E8" s="205"/>
      <c r="F8" s="185"/>
      <c r="G8" s="195"/>
      <c r="H8" s="110"/>
    </row>
    <row r="9" spans="1:8" s="42" customFormat="1" ht="15" hidden="1" customHeight="1">
      <c r="A9" s="39">
        <v>221</v>
      </c>
      <c r="B9" s="35"/>
      <c r="C9" s="41">
        <v>4122</v>
      </c>
      <c r="D9" s="239" t="s">
        <v>407</v>
      </c>
      <c r="E9" s="49">
        <v>0</v>
      </c>
      <c r="F9" s="176">
        <v>0</v>
      </c>
      <c r="G9" s="107">
        <v>0</v>
      </c>
      <c r="H9" s="106" t="e">
        <f>(#REF!/F9)*100</f>
        <v>#REF!</v>
      </c>
    </row>
    <row r="10" spans="1:8" s="42" customFormat="1" ht="15" hidden="1" customHeight="1">
      <c r="A10" s="39">
        <v>13101</v>
      </c>
      <c r="B10" s="35"/>
      <c r="C10" s="41">
        <v>4116</v>
      </c>
      <c r="D10" s="7" t="s">
        <v>470</v>
      </c>
      <c r="E10" s="49">
        <v>0</v>
      </c>
      <c r="F10" s="176">
        <v>0</v>
      </c>
      <c r="G10" s="107">
        <v>0</v>
      </c>
      <c r="H10" s="106" t="e">
        <f>(#REF!/F10)*100</f>
        <v>#REF!</v>
      </c>
    </row>
    <row r="11" spans="1:8" s="42" customFormat="1" ht="18.45" customHeight="1">
      <c r="A11" s="39"/>
      <c r="B11" s="35"/>
      <c r="C11" s="41">
        <v>4116</v>
      </c>
      <c r="D11" s="7" t="s">
        <v>498</v>
      </c>
      <c r="E11" s="49">
        <v>0</v>
      </c>
      <c r="F11" s="176">
        <v>0</v>
      </c>
      <c r="G11" s="107">
        <v>80</v>
      </c>
      <c r="H11" s="264" t="e">
        <f t="shared" ref="H11:H39" si="0">(G11/F11)*100</f>
        <v>#DIV/0!</v>
      </c>
    </row>
    <row r="12" spans="1:8" s="42" customFormat="1" ht="15" customHeight="1">
      <c r="A12" s="39">
        <v>13013</v>
      </c>
      <c r="B12" s="35"/>
      <c r="C12" s="41">
        <v>4116</v>
      </c>
      <c r="D12" s="7" t="s">
        <v>479</v>
      </c>
      <c r="E12" s="49">
        <v>2651</v>
      </c>
      <c r="F12" s="176">
        <v>2651</v>
      </c>
      <c r="G12" s="107">
        <v>1425</v>
      </c>
      <c r="H12" s="264">
        <f t="shared" si="0"/>
        <v>53.753300641267444</v>
      </c>
    </row>
    <row r="13" spans="1:8" s="42" customFormat="1" ht="18.45" hidden="1" customHeight="1">
      <c r="A13" s="39">
        <v>15011</v>
      </c>
      <c r="B13" s="35"/>
      <c r="C13" s="41">
        <v>4116</v>
      </c>
      <c r="D13" s="7" t="s">
        <v>535</v>
      </c>
      <c r="E13" s="49"/>
      <c r="F13" s="176"/>
      <c r="G13" s="107"/>
      <c r="H13" s="264" t="e">
        <f t="shared" si="0"/>
        <v>#DIV/0!</v>
      </c>
    </row>
    <row r="14" spans="1:8" s="42" customFormat="1" ht="18.45" hidden="1" customHeight="1">
      <c r="A14" s="39">
        <v>15011</v>
      </c>
      <c r="B14" s="35"/>
      <c r="C14" s="41">
        <v>4116</v>
      </c>
      <c r="D14" s="7" t="s">
        <v>528</v>
      </c>
      <c r="E14" s="49"/>
      <c r="F14" s="176"/>
      <c r="G14" s="107"/>
      <c r="H14" s="264" t="e">
        <f t="shared" si="0"/>
        <v>#DIV/0!</v>
      </c>
    </row>
    <row r="15" spans="1:8" s="42" customFormat="1" ht="18.45" hidden="1" customHeight="1">
      <c r="A15" s="39">
        <v>15011</v>
      </c>
      <c r="B15" s="35"/>
      <c r="C15" s="41">
        <v>4116</v>
      </c>
      <c r="D15" s="7" t="s">
        <v>559</v>
      </c>
      <c r="E15" s="49"/>
      <c r="F15" s="176"/>
      <c r="G15" s="107"/>
      <c r="H15" s="264" t="e">
        <f t="shared" si="0"/>
        <v>#DIV/0!</v>
      </c>
    </row>
    <row r="16" spans="1:8" s="42" customFormat="1" ht="18.45" hidden="1" customHeight="1">
      <c r="A16" s="39"/>
      <c r="B16" s="35"/>
      <c r="C16" s="41">
        <v>4122</v>
      </c>
      <c r="D16" s="7" t="s">
        <v>541</v>
      </c>
      <c r="E16" s="49"/>
      <c r="F16" s="176"/>
      <c r="G16" s="107"/>
      <c r="H16" s="264" t="e">
        <f t="shared" si="0"/>
        <v>#DIV/0!</v>
      </c>
    </row>
    <row r="17" spans="1:8" s="42" customFormat="1" ht="15" customHeight="1">
      <c r="A17" s="39">
        <v>22500</v>
      </c>
      <c r="B17" s="35"/>
      <c r="C17" s="41">
        <v>4116</v>
      </c>
      <c r="D17" s="7" t="s">
        <v>599</v>
      </c>
      <c r="E17" s="49">
        <v>0</v>
      </c>
      <c r="F17" s="176">
        <v>6317.1</v>
      </c>
      <c r="G17" s="265">
        <v>6317</v>
      </c>
      <c r="H17" s="264">
        <f t="shared" si="0"/>
        <v>99.998416995140175</v>
      </c>
    </row>
    <row r="18" spans="1:8" s="42" customFormat="1" ht="18.45" customHeight="1">
      <c r="A18" s="39">
        <v>90992</v>
      </c>
      <c r="B18" s="35"/>
      <c r="C18" s="41">
        <v>4213</v>
      </c>
      <c r="D18" s="7" t="s">
        <v>573</v>
      </c>
      <c r="E18" s="49">
        <v>0</v>
      </c>
      <c r="F18" s="176">
        <v>634.70000000000005</v>
      </c>
      <c r="G18" s="107">
        <v>634.6</v>
      </c>
      <c r="H18" s="264">
        <f t="shared" si="0"/>
        <v>99.984244524972425</v>
      </c>
    </row>
    <row r="19" spans="1:8" s="42" customFormat="1" ht="18.45" hidden="1" customHeight="1">
      <c r="A19" s="39">
        <v>15974</v>
      </c>
      <c r="B19" s="35"/>
      <c r="C19" s="41">
        <v>4216</v>
      </c>
      <c r="D19" s="7" t="s">
        <v>536</v>
      </c>
      <c r="E19" s="49"/>
      <c r="F19" s="176"/>
      <c r="G19" s="107"/>
      <c r="H19" s="264" t="e">
        <f t="shared" si="0"/>
        <v>#DIV/0!</v>
      </c>
    </row>
    <row r="20" spans="1:8" s="42" customFormat="1" ht="18.45" hidden="1" customHeight="1">
      <c r="A20" s="39">
        <v>15974</v>
      </c>
      <c r="B20" s="35"/>
      <c r="C20" s="41">
        <v>4216</v>
      </c>
      <c r="D20" s="7" t="s">
        <v>559</v>
      </c>
      <c r="E20" s="49"/>
      <c r="F20" s="176"/>
      <c r="G20" s="107"/>
      <c r="H20" s="264" t="e">
        <f t="shared" si="0"/>
        <v>#DIV/0!</v>
      </c>
    </row>
    <row r="21" spans="1:8" s="42" customFormat="1" ht="18.45" hidden="1" customHeight="1">
      <c r="A21" s="39">
        <v>22500</v>
      </c>
      <c r="B21" s="35"/>
      <c r="C21" s="41">
        <v>4216</v>
      </c>
      <c r="D21" s="7" t="s">
        <v>529</v>
      </c>
      <c r="E21" s="49"/>
      <c r="F21" s="176"/>
      <c r="G21" s="107"/>
      <c r="H21" s="264" t="e">
        <f t="shared" si="0"/>
        <v>#DIV/0!</v>
      </c>
    </row>
    <row r="22" spans="1:8" s="42" customFormat="1" ht="15" customHeight="1">
      <c r="A22" s="39"/>
      <c r="B22" s="35">
        <v>1032</v>
      </c>
      <c r="C22" s="41">
        <v>2111</v>
      </c>
      <c r="D22" s="7" t="s">
        <v>481</v>
      </c>
      <c r="E22" s="49">
        <v>0</v>
      </c>
      <c r="F22" s="176">
        <v>0</v>
      </c>
      <c r="G22" s="107">
        <v>5</v>
      </c>
      <c r="H22" s="264" t="e">
        <f t="shared" si="0"/>
        <v>#DIV/0!</v>
      </c>
    </row>
    <row r="23" spans="1:8" s="42" customFormat="1" ht="15" customHeight="1">
      <c r="A23" s="39"/>
      <c r="B23" s="35">
        <v>2122</v>
      </c>
      <c r="C23" s="41">
        <v>2310</v>
      </c>
      <c r="D23" s="7" t="s">
        <v>560</v>
      </c>
      <c r="E23" s="49">
        <v>0</v>
      </c>
      <c r="F23" s="176">
        <v>0</v>
      </c>
      <c r="G23" s="107">
        <v>24.9</v>
      </c>
      <c r="H23" s="264" t="e">
        <f t="shared" si="0"/>
        <v>#DIV/0!</v>
      </c>
    </row>
    <row r="24" spans="1:8" s="42" customFormat="1" ht="15" customHeight="1">
      <c r="A24" s="36"/>
      <c r="B24" s="35">
        <v>2212</v>
      </c>
      <c r="C24" s="7">
        <v>2324</v>
      </c>
      <c r="D24" s="7" t="s">
        <v>618</v>
      </c>
      <c r="E24" s="49">
        <v>0</v>
      </c>
      <c r="F24" s="176">
        <v>0</v>
      </c>
      <c r="G24" s="107">
        <v>25.3</v>
      </c>
      <c r="H24" s="264" t="e">
        <f t="shared" si="0"/>
        <v>#DIV/0!</v>
      </c>
    </row>
    <row r="25" spans="1:8" s="42" customFormat="1" ht="15" hidden="1" customHeight="1">
      <c r="A25" s="36"/>
      <c r="B25" s="35">
        <v>2221</v>
      </c>
      <c r="C25" s="7">
        <v>2329</v>
      </c>
      <c r="D25" s="7" t="s">
        <v>428</v>
      </c>
      <c r="E25" s="49"/>
      <c r="F25" s="176"/>
      <c r="G25" s="107"/>
      <c r="H25" s="264" t="e">
        <f t="shared" si="0"/>
        <v>#DIV/0!</v>
      </c>
    </row>
    <row r="26" spans="1:8" s="42" customFormat="1" ht="15" hidden="1" customHeight="1">
      <c r="A26" s="36"/>
      <c r="B26" s="35">
        <v>2219</v>
      </c>
      <c r="C26" s="7">
        <v>2322</v>
      </c>
      <c r="D26" s="7" t="s">
        <v>449</v>
      </c>
      <c r="E26" s="49"/>
      <c r="F26" s="176"/>
      <c r="G26" s="107"/>
      <c r="H26" s="264" t="e">
        <f t="shared" si="0"/>
        <v>#DIV/0!</v>
      </c>
    </row>
    <row r="27" spans="1:8" s="42" customFormat="1" ht="16.850000000000001" customHeight="1">
      <c r="A27" s="36"/>
      <c r="B27" s="35">
        <v>2219</v>
      </c>
      <c r="C27" s="7">
        <v>2329</v>
      </c>
      <c r="D27" s="25" t="s">
        <v>463</v>
      </c>
      <c r="E27" s="49">
        <v>0</v>
      </c>
      <c r="F27" s="176">
        <v>0</v>
      </c>
      <c r="G27" s="107">
        <v>4</v>
      </c>
      <c r="H27" s="264" t="e">
        <f t="shared" si="0"/>
        <v>#DIV/0!</v>
      </c>
    </row>
    <row r="28" spans="1:8" s="42" customFormat="1" ht="15" hidden="1" customHeight="1">
      <c r="A28" s="36"/>
      <c r="B28" s="35">
        <v>2221</v>
      </c>
      <c r="C28" s="7">
        <v>2324</v>
      </c>
      <c r="D28" s="25" t="s">
        <v>561</v>
      </c>
      <c r="E28" s="49"/>
      <c r="F28" s="176"/>
      <c r="G28" s="107"/>
      <c r="H28" s="264" t="e">
        <f t="shared" si="0"/>
        <v>#DIV/0!</v>
      </c>
    </row>
    <row r="29" spans="1:8" s="42" customFormat="1" ht="15" hidden="1" customHeight="1">
      <c r="A29" s="36"/>
      <c r="B29" s="35">
        <v>2221</v>
      </c>
      <c r="C29" s="7">
        <v>2329</v>
      </c>
      <c r="D29" s="25" t="s">
        <v>503</v>
      </c>
      <c r="E29" s="49"/>
      <c r="F29" s="176"/>
      <c r="G29" s="107"/>
      <c r="H29" s="264" t="e">
        <f t="shared" si="0"/>
        <v>#DIV/0!</v>
      </c>
    </row>
    <row r="30" spans="1:8" s="42" customFormat="1" ht="15.45" hidden="1" customHeight="1">
      <c r="A30" s="36"/>
      <c r="B30" s="35">
        <v>3631</v>
      </c>
      <c r="C30" s="7">
        <v>2322</v>
      </c>
      <c r="D30" s="7" t="s">
        <v>545</v>
      </c>
      <c r="E30" s="49"/>
      <c r="F30" s="176"/>
      <c r="G30" s="107"/>
      <c r="H30" s="264" t="e">
        <f t="shared" si="0"/>
        <v>#DIV/0!</v>
      </c>
    </row>
    <row r="31" spans="1:8" s="42" customFormat="1" ht="15" customHeight="1">
      <c r="A31" s="36"/>
      <c r="B31" s="35">
        <v>3631</v>
      </c>
      <c r="C31" s="7">
        <v>2324</v>
      </c>
      <c r="D31" s="7" t="s">
        <v>332</v>
      </c>
      <c r="E31" s="49">
        <v>0</v>
      </c>
      <c r="F31" s="176">
        <v>0</v>
      </c>
      <c r="G31" s="107">
        <v>1241.5</v>
      </c>
      <c r="H31" s="264" t="e">
        <f t="shared" si="0"/>
        <v>#DIV/0!</v>
      </c>
    </row>
    <row r="32" spans="1:8" s="42" customFormat="1" ht="16.850000000000001" customHeight="1">
      <c r="A32" s="36"/>
      <c r="B32" s="35">
        <v>3639</v>
      </c>
      <c r="C32" s="7">
        <v>2111</v>
      </c>
      <c r="D32" s="7" t="s">
        <v>411</v>
      </c>
      <c r="E32" s="49">
        <v>3043</v>
      </c>
      <c r="F32" s="176">
        <v>3043</v>
      </c>
      <c r="G32" s="107">
        <v>685.2</v>
      </c>
      <c r="H32" s="264">
        <f t="shared" si="0"/>
        <v>22.517252711140323</v>
      </c>
    </row>
    <row r="33" spans="1:8" s="42" customFormat="1" ht="16.850000000000001" customHeight="1">
      <c r="A33" s="36"/>
      <c r="B33" s="35">
        <v>3639</v>
      </c>
      <c r="C33" s="7">
        <v>2324</v>
      </c>
      <c r="D33" s="7" t="s">
        <v>619</v>
      </c>
      <c r="E33" s="49">
        <v>0</v>
      </c>
      <c r="F33" s="176">
        <v>0</v>
      </c>
      <c r="G33" s="107">
        <v>267.7</v>
      </c>
      <c r="H33" s="264" t="e">
        <f t="shared" si="0"/>
        <v>#DIV/0!</v>
      </c>
    </row>
    <row r="34" spans="1:8" s="42" customFormat="1" ht="15.45" hidden="1" customHeight="1">
      <c r="A34" s="36"/>
      <c r="B34" s="35">
        <v>3639</v>
      </c>
      <c r="C34" s="7">
        <v>3111</v>
      </c>
      <c r="D34" s="7" t="s">
        <v>540</v>
      </c>
      <c r="E34" s="49"/>
      <c r="F34" s="176"/>
      <c r="G34" s="107"/>
      <c r="H34" s="264" t="e">
        <f t="shared" si="0"/>
        <v>#DIV/0!</v>
      </c>
    </row>
    <row r="35" spans="1:8" s="42" customFormat="1" ht="13.4" hidden="1" customHeight="1">
      <c r="A35" s="36"/>
      <c r="B35" s="35">
        <v>3722</v>
      </c>
      <c r="C35" s="7">
        <v>2111</v>
      </c>
      <c r="D35" s="7" t="s">
        <v>480</v>
      </c>
      <c r="E35" s="49"/>
      <c r="F35" s="176"/>
      <c r="G35" s="107"/>
      <c r="H35" s="264" t="e">
        <f t="shared" si="0"/>
        <v>#DIV/0!</v>
      </c>
    </row>
    <row r="36" spans="1:8" s="42" customFormat="1" ht="9.9" hidden="1" customHeight="1">
      <c r="A36" s="36"/>
      <c r="B36" s="35">
        <v>3723</v>
      </c>
      <c r="C36" s="7">
        <v>2119</v>
      </c>
      <c r="D36" s="7" t="s">
        <v>464</v>
      </c>
      <c r="E36" s="49"/>
      <c r="F36" s="176"/>
      <c r="G36" s="107"/>
      <c r="H36" s="264" t="e">
        <f t="shared" si="0"/>
        <v>#DIV/0!</v>
      </c>
    </row>
    <row r="37" spans="1:8" s="42" customFormat="1" ht="18.45" customHeight="1">
      <c r="A37" s="36"/>
      <c r="B37" s="35">
        <v>3725</v>
      </c>
      <c r="C37" s="7">
        <v>2324</v>
      </c>
      <c r="D37" s="7" t="s">
        <v>620</v>
      </c>
      <c r="E37" s="49">
        <v>3268</v>
      </c>
      <c r="F37" s="176">
        <v>3268</v>
      </c>
      <c r="G37" s="107">
        <v>1951.8</v>
      </c>
      <c r="H37" s="264">
        <f t="shared" si="0"/>
        <v>59.724602203182378</v>
      </c>
    </row>
    <row r="38" spans="1:8" s="42" customFormat="1" ht="15" hidden="1" customHeight="1">
      <c r="A38" s="254"/>
      <c r="B38" s="255">
        <v>3745</v>
      </c>
      <c r="C38" s="25">
        <v>2111</v>
      </c>
      <c r="D38" s="25" t="s">
        <v>465</v>
      </c>
      <c r="E38" s="49"/>
      <c r="F38" s="176"/>
      <c r="G38" s="107"/>
      <c r="H38" s="264" t="e">
        <f t="shared" si="0"/>
        <v>#DIV/0!</v>
      </c>
    </row>
    <row r="39" spans="1:8" s="251" customFormat="1" ht="15" customHeight="1" thickBot="1">
      <c r="A39" s="35"/>
      <c r="B39" s="35">
        <v>3745</v>
      </c>
      <c r="C39" s="7">
        <v>2324</v>
      </c>
      <c r="D39" s="7" t="s">
        <v>621</v>
      </c>
      <c r="E39" s="49">
        <v>0</v>
      </c>
      <c r="F39" s="176">
        <v>0</v>
      </c>
      <c r="G39" s="107">
        <v>34.200000000000003</v>
      </c>
      <c r="H39" s="264" t="e">
        <f t="shared" si="0"/>
        <v>#DIV/0!</v>
      </c>
    </row>
    <row r="40" spans="1:8" s="251" customFormat="1" ht="15" hidden="1" customHeight="1">
      <c r="A40" s="255"/>
      <c r="B40" s="255">
        <v>5279</v>
      </c>
      <c r="C40" s="25">
        <v>2111</v>
      </c>
      <c r="D40" s="25" t="s">
        <v>471</v>
      </c>
      <c r="E40" s="49"/>
      <c r="F40" s="176"/>
      <c r="G40" s="107"/>
      <c r="H40" s="106" t="e">
        <f>(#REF!/F40)*100</f>
        <v>#REF!</v>
      </c>
    </row>
    <row r="41" spans="1:8" s="251" customFormat="1" ht="15" hidden="1" customHeight="1" thickBot="1">
      <c r="A41" s="255"/>
      <c r="B41" s="255">
        <v>6409</v>
      </c>
      <c r="C41" s="25">
        <v>2328</v>
      </c>
      <c r="D41" s="25" t="s">
        <v>466</v>
      </c>
      <c r="E41" s="49"/>
      <c r="F41" s="176"/>
      <c r="G41" s="107"/>
      <c r="H41" s="114" t="e">
        <f>(#REF!/F41)*100</f>
        <v>#REF!</v>
      </c>
    </row>
    <row r="42" spans="1:8" s="194" customFormat="1" ht="24.75" customHeight="1" thickTop="1" thickBot="1">
      <c r="A42" s="201"/>
      <c r="B42" s="202"/>
      <c r="C42" s="202"/>
      <c r="D42" s="203" t="s">
        <v>345</v>
      </c>
      <c r="E42" s="82">
        <f t="shared" ref="E42:G42" si="1">SUM(E9:E41)</f>
        <v>8962</v>
      </c>
      <c r="F42" s="179">
        <f t="shared" si="1"/>
        <v>15913.800000000001</v>
      </c>
      <c r="G42" s="196">
        <f t="shared" si="1"/>
        <v>12696.2</v>
      </c>
      <c r="H42" s="266">
        <f t="shared" ref="H42" si="2">(G42/F42)*100</f>
        <v>79.781070517412559</v>
      </c>
    </row>
    <row r="43" spans="1:8" s="42" customFormat="1" ht="15" customHeight="1" thickBot="1">
      <c r="A43" s="43"/>
      <c r="B43" s="43"/>
      <c r="C43" s="43"/>
      <c r="D43" s="43"/>
      <c r="E43" s="183"/>
      <c r="F43" s="183"/>
      <c r="G43" s="194"/>
    </row>
    <row r="44" spans="1:8" s="42" customFormat="1" ht="15" customHeight="1">
      <c r="A44" s="18" t="s">
        <v>14</v>
      </c>
      <c r="B44" s="18" t="s">
        <v>405</v>
      </c>
      <c r="C44" s="18" t="s">
        <v>406</v>
      </c>
      <c r="D44" s="17" t="s">
        <v>12</v>
      </c>
      <c r="E44" s="16" t="s">
        <v>11</v>
      </c>
      <c r="F44" s="16" t="s">
        <v>11</v>
      </c>
      <c r="G44" s="16" t="s">
        <v>0</v>
      </c>
      <c r="H44" s="108" t="s">
        <v>350</v>
      </c>
    </row>
    <row r="45" spans="1:8" s="42" customFormat="1" ht="15" customHeight="1" thickBot="1">
      <c r="A45" s="15"/>
      <c r="B45" s="15"/>
      <c r="C45" s="15"/>
      <c r="D45" s="14"/>
      <c r="E45" s="184" t="s">
        <v>10</v>
      </c>
      <c r="F45" s="184" t="s">
        <v>9</v>
      </c>
      <c r="G45" s="208" t="s">
        <v>568</v>
      </c>
      <c r="H45" s="115" t="s">
        <v>351</v>
      </c>
    </row>
    <row r="46" spans="1:8" s="42" customFormat="1" ht="15" customHeight="1" thickTop="1">
      <c r="A46" s="245">
        <v>20</v>
      </c>
      <c r="B46" s="111"/>
      <c r="C46" s="111"/>
      <c r="D46" s="245" t="s">
        <v>435</v>
      </c>
      <c r="E46" s="205"/>
      <c r="F46" s="205"/>
      <c r="G46" s="246"/>
      <c r="H46" s="247"/>
    </row>
    <row r="47" spans="1:8" s="42" customFormat="1" ht="15" customHeight="1">
      <c r="A47" s="242"/>
      <c r="B47" s="242"/>
      <c r="C47" s="242"/>
      <c r="D47" s="242"/>
      <c r="E47" s="173"/>
      <c r="F47" s="173"/>
      <c r="G47" s="243"/>
      <c r="H47" s="244"/>
    </row>
    <row r="48" spans="1:8" hidden="1">
      <c r="A48" s="7">
        <v>98033</v>
      </c>
      <c r="B48" s="7"/>
      <c r="C48" s="7">
        <v>4111</v>
      </c>
      <c r="D48" s="7" t="s">
        <v>518</v>
      </c>
      <c r="E48" s="49"/>
      <c r="F48" s="176"/>
      <c r="G48" s="107"/>
      <c r="H48" s="106" t="e">
        <f>(#REF!/F48)*100</f>
        <v>#REF!</v>
      </c>
    </row>
    <row r="49" spans="1:8">
      <c r="A49" s="7">
        <v>13024</v>
      </c>
      <c r="B49" s="7"/>
      <c r="C49" s="7">
        <v>4116</v>
      </c>
      <c r="D49" s="7" t="s">
        <v>397</v>
      </c>
      <c r="E49" s="49">
        <v>0</v>
      </c>
      <c r="F49" s="176">
        <v>6775.2</v>
      </c>
      <c r="G49" s="107">
        <v>6775.2</v>
      </c>
      <c r="H49" s="264">
        <f t="shared" ref="H49:H65" si="3">(G49/F49)*100</f>
        <v>100</v>
      </c>
    </row>
    <row r="50" spans="1:8" ht="13.85" customHeight="1">
      <c r="A50" s="7">
        <v>13015</v>
      </c>
      <c r="B50" s="7"/>
      <c r="C50" s="7">
        <v>4116</v>
      </c>
      <c r="D50" s="7" t="s">
        <v>526</v>
      </c>
      <c r="E50" s="49">
        <v>0</v>
      </c>
      <c r="F50" s="176">
        <v>1859.4</v>
      </c>
      <c r="G50" s="107">
        <v>1859.4</v>
      </c>
      <c r="H50" s="264">
        <f t="shared" si="3"/>
        <v>100</v>
      </c>
    </row>
    <row r="51" spans="1:8" hidden="1">
      <c r="A51" s="7">
        <v>13018</v>
      </c>
      <c r="B51" s="7"/>
      <c r="C51" s="7">
        <v>4116</v>
      </c>
      <c r="D51" s="7" t="s">
        <v>526</v>
      </c>
      <c r="E51" s="49"/>
      <c r="F51" s="176"/>
      <c r="G51" s="107"/>
      <c r="H51" s="264" t="e">
        <f t="shared" si="3"/>
        <v>#DIV/0!</v>
      </c>
    </row>
    <row r="52" spans="1:8" s="42" customFormat="1" ht="15" customHeight="1">
      <c r="A52" s="36">
        <v>14007</v>
      </c>
      <c r="B52" s="35"/>
      <c r="C52" s="7">
        <v>4116</v>
      </c>
      <c r="D52" s="7" t="s">
        <v>482</v>
      </c>
      <c r="E52" s="49">
        <v>0</v>
      </c>
      <c r="F52" s="176">
        <v>922.4</v>
      </c>
      <c r="G52" s="107">
        <v>922.4</v>
      </c>
      <c r="H52" s="264">
        <f t="shared" si="3"/>
        <v>100</v>
      </c>
    </row>
    <row r="53" spans="1:8" s="42" customFormat="1" ht="15" hidden="1" customHeight="1">
      <c r="A53" s="36">
        <v>13013</v>
      </c>
      <c r="B53" s="35"/>
      <c r="C53" s="7">
        <v>4116</v>
      </c>
      <c r="D53" s="7" t="s">
        <v>437</v>
      </c>
      <c r="E53" s="49"/>
      <c r="F53" s="176"/>
      <c r="G53" s="107"/>
      <c r="H53" s="264" t="e">
        <f t="shared" si="3"/>
        <v>#DIV/0!</v>
      </c>
    </row>
    <row r="54" spans="1:8" s="42" customFormat="1" ht="15" customHeight="1">
      <c r="A54" s="36"/>
      <c r="B54" s="35"/>
      <c r="C54" s="7">
        <v>4121</v>
      </c>
      <c r="D54" s="7" t="s">
        <v>438</v>
      </c>
      <c r="E54" s="49">
        <v>34</v>
      </c>
      <c r="F54" s="176">
        <v>2264.5</v>
      </c>
      <c r="G54" s="107">
        <v>2253.6</v>
      </c>
      <c r="H54" s="264">
        <f t="shared" si="3"/>
        <v>99.518657540295862</v>
      </c>
    </row>
    <row r="55" spans="1:8" s="42" customFormat="1" ht="15.45" customHeight="1">
      <c r="A55" s="36"/>
      <c r="B55" s="35"/>
      <c r="C55" s="7">
        <v>4122</v>
      </c>
      <c r="D55" s="7" t="s">
        <v>483</v>
      </c>
      <c r="E55" s="49">
        <v>0</v>
      </c>
      <c r="F55" s="176">
        <v>56</v>
      </c>
      <c r="G55" s="107">
        <v>0</v>
      </c>
      <c r="H55" s="264">
        <f t="shared" si="3"/>
        <v>0</v>
      </c>
    </row>
    <row r="56" spans="1:8" s="42" customFormat="1" ht="15" customHeight="1">
      <c r="A56" s="36"/>
      <c r="B56" s="35">
        <v>3599</v>
      </c>
      <c r="C56" s="7">
        <v>2324</v>
      </c>
      <c r="D56" s="7" t="s">
        <v>622</v>
      </c>
      <c r="E56" s="49">
        <v>5</v>
      </c>
      <c r="F56" s="176">
        <v>5</v>
      </c>
      <c r="G56" s="107">
        <v>0</v>
      </c>
      <c r="H56" s="264">
        <f t="shared" si="3"/>
        <v>0</v>
      </c>
    </row>
    <row r="57" spans="1:8" s="42" customFormat="1" ht="15" hidden="1" customHeight="1">
      <c r="A57" s="36"/>
      <c r="B57" s="35">
        <v>4171</v>
      </c>
      <c r="C57" s="7">
        <v>2229</v>
      </c>
      <c r="D57" s="7" t="s">
        <v>450</v>
      </c>
      <c r="E57" s="49"/>
      <c r="F57" s="176"/>
      <c r="G57" s="107"/>
      <c r="H57" s="264" t="e">
        <f t="shared" si="3"/>
        <v>#DIV/0!</v>
      </c>
    </row>
    <row r="58" spans="1:8" s="42" customFormat="1" ht="17.149999999999999" hidden="1" customHeight="1">
      <c r="A58" s="36"/>
      <c r="B58" s="35">
        <v>4329</v>
      </c>
      <c r="C58" s="7">
        <v>2324</v>
      </c>
      <c r="D58" s="7" t="s">
        <v>504</v>
      </c>
      <c r="E58" s="49">
        <v>0</v>
      </c>
      <c r="F58" s="176">
        <v>0</v>
      </c>
      <c r="G58" s="107"/>
      <c r="H58" s="264" t="e">
        <f t="shared" si="3"/>
        <v>#DIV/0!</v>
      </c>
    </row>
    <row r="59" spans="1:8" s="42" customFormat="1" ht="15" hidden="1" customHeight="1">
      <c r="A59" s="36"/>
      <c r="B59" s="35">
        <v>4379</v>
      </c>
      <c r="C59" s="7">
        <v>2212</v>
      </c>
      <c r="D59" s="7" t="s">
        <v>472</v>
      </c>
      <c r="E59" s="49"/>
      <c r="F59" s="176"/>
      <c r="G59" s="107"/>
      <c r="H59" s="264" t="e">
        <f t="shared" si="3"/>
        <v>#DIV/0!</v>
      </c>
    </row>
    <row r="60" spans="1:8" s="42" customFormat="1" ht="14.6" hidden="1" customHeight="1">
      <c r="A60" s="36"/>
      <c r="B60" s="35">
        <v>4379</v>
      </c>
      <c r="C60" s="7">
        <v>2324</v>
      </c>
      <c r="D60" s="7" t="s">
        <v>546</v>
      </c>
      <c r="E60" s="49"/>
      <c r="F60" s="176"/>
      <c r="G60" s="107"/>
      <c r="H60" s="264" t="e">
        <f t="shared" si="3"/>
        <v>#DIV/0!</v>
      </c>
    </row>
    <row r="61" spans="1:8" s="42" customFormat="1" ht="14.6" hidden="1" customHeight="1">
      <c r="A61" s="36"/>
      <c r="B61" s="35">
        <v>4399</v>
      </c>
      <c r="C61" s="7">
        <v>2321</v>
      </c>
      <c r="D61" s="7" t="s">
        <v>451</v>
      </c>
      <c r="E61" s="49"/>
      <c r="F61" s="176"/>
      <c r="G61" s="107"/>
      <c r="H61" s="264" t="e">
        <f t="shared" si="3"/>
        <v>#DIV/0!</v>
      </c>
    </row>
    <row r="62" spans="1:8" s="42" customFormat="1" ht="15" customHeight="1">
      <c r="A62" s="36"/>
      <c r="B62" s="35">
        <v>6330</v>
      </c>
      <c r="C62" s="7">
        <v>4132</v>
      </c>
      <c r="D62" s="7" t="s">
        <v>452</v>
      </c>
      <c r="E62" s="49">
        <v>0</v>
      </c>
      <c r="F62" s="176">
        <v>0</v>
      </c>
      <c r="G62" s="107">
        <v>841.1</v>
      </c>
      <c r="H62" s="264" t="e">
        <f t="shared" si="3"/>
        <v>#DIV/0!</v>
      </c>
    </row>
    <row r="63" spans="1:8" s="42" customFormat="1" ht="15" customHeight="1">
      <c r="A63" s="36"/>
      <c r="B63" s="35">
        <v>6402</v>
      </c>
      <c r="C63" s="7">
        <v>2229</v>
      </c>
      <c r="D63" s="7" t="s">
        <v>499</v>
      </c>
      <c r="E63" s="49">
        <v>0</v>
      </c>
      <c r="F63" s="176">
        <v>0</v>
      </c>
      <c r="G63" s="107">
        <v>22.2</v>
      </c>
      <c r="H63" s="264" t="e">
        <f t="shared" si="3"/>
        <v>#DIV/0!</v>
      </c>
    </row>
    <row r="64" spans="1:8" s="42" customFormat="1" ht="17.600000000000001" customHeight="1" thickBot="1">
      <c r="A64" s="36"/>
      <c r="B64" s="35">
        <v>6409</v>
      </c>
      <c r="C64" s="7">
        <v>2329</v>
      </c>
      <c r="D64" s="7" t="s">
        <v>547</v>
      </c>
      <c r="E64" s="49">
        <v>0</v>
      </c>
      <c r="F64" s="176">
        <v>0</v>
      </c>
      <c r="G64" s="107">
        <v>1.8</v>
      </c>
      <c r="H64" s="264" t="e">
        <f t="shared" si="3"/>
        <v>#DIV/0!</v>
      </c>
    </row>
    <row r="65" spans="1:8" s="194" customFormat="1" ht="24.75" customHeight="1" thickTop="1" thickBot="1">
      <c r="A65" s="201"/>
      <c r="B65" s="202"/>
      <c r="C65" s="202"/>
      <c r="D65" s="203" t="s">
        <v>436</v>
      </c>
      <c r="E65" s="82">
        <f t="shared" ref="E65:G65" si="4">SUM(E46:E64)</f>
        <v>39</v>
      </c>
      <c r="F65" s="179">
        <f t="shared" si="4"/>
        <v>11882.5</v>
      </c>
      <c r="G65" s="196">
        <f t="shared" si="4"/>
        <v>12675.7</v>
      </c>
      <c r="H65" s="266">
        <f t="shared" si="3"/>
        <v>106.67536292867663</v>
      </c>
    </row>
    <row r="66" spans="1:8" s="42" customFormat="1" ht="15" customHeight="1">
      <c r="A66" s="248"/>
      <c r="B66" s="248"/>
      <c r="C66" s="248"/>
      <c r="D66" s="248"/>
      <c r="E66" s="249"/>
      <c r="F66" s="249"/>
      <c r="G66" s="250"/>
      <c r="H66" s="251"/>
    </row>
    <row r="67" spans="1:8" ht="27.75" customHeight="1" thickBot="1">
      <c r="A67" s="3"/>
      <c r="B67" s="3"/>
      <c r="C67" s="3"/>
      <c r="D67" s="4"/>
      <c r="E67" s="90"/>
      <c r="F67" s="90"/>
    </row>
    <row r="68" spans="1:8" ht="15.45">
      <c r="A68" s="18" t="s">
        <v>14</v>
      </c>
      <c r="B68" s="18" t="s">
        <v>405</v>
      </c>
      <c r="C68" s="18" t="s">
        <v>406</v>
      </c>
      <c r="D68" s="17" t="s">
        <v>12</v>
      </c>
      <c r="E68" s="16" t="s">
        <v>11</v>
      </c>
      <c r="F68" s="16" t="s">
        <v>11</v>
      </c>
      <c r="G68" s="16" t="s">
        <v>0</v>
      </c>
      <c r="H68" s="108" t="s">
        <v>350</v>
      </c>
    </row>
    <row r="69" spans="1:8" ht="15.75" customHeight="1" thickBot="1">
      <c r="A69" s="15"/>
      <c r="B69" s="15"/>
      <c r="C69" s="15"/>
      <c r="D69" s="14"/>
      <c r="E69" s="184" t="s">
        <v>10</v>
      </c>
      <c r="F69" s="186" t="s">
        <v>9</v>
      </c>
      <c r="G69" s="208" t="s">
        <v>568</v>
      </c>
      <c r="H69" s="109" t="s">
        <v>351</v>
      </c>
    </row>
    <row r="70" spans="1:8" ht="16.5" customHeight="1" thickTop="1">
      <c r="A70" s="31">
        <v>30</v>
      </c>
      <c r="B70" s="23"/>
      <c r="C70" s="23"/>
      <c r="D70" s="22" t="s">
        <v>87</v>
      </c>
      <c r="E70" s="78"/>
      <c r="F70" s="187"/>
      <c r="G70" s="195"/>
      <c r="H70" s="110"/>
    </row>
    <row r="71" spans="1:8" ht="16.5" customHeight="1">
      <c r="A71" s="31"/>
      <c r="B71" s="23"/>
      <c r="C71" s="23"/>
      <c r="D71" s="22"/>
      <c r="E71" s="48"/>
      <c r="F71" s="176"/>
      <c r="G71" s="195"/>
      <c r="H71" s="110"/>
    </row>
    <row r="72" spans="1:8" ht="15" hidden="1" customHeight="1">
      <c r="A72" s="39"/>
      <c r="B72" s="23"/>
      <c r="C72" s="41">
        <v>4113</v>
      </c>
      <c r="D72" s="27" t="s">
        <v>337</v>
      </c>
      <c r="E72" s="49">
        <v>0</v>
      </c>
      <c r="F72" s="176">
        <v>0</v>
      </c>
      <c r="G72" s="107">
        <v>0</v>
      </c>
      <c r="H72" s="106" t="e">
        <f>(#REF!/F72)*100</f>
        <v>#REF!</v>
      </c>
    </row>
    <row r="73" spans="1:8" ht="15" hidden="1" customHeight="1">
      <c r="A73" s="6"/>
      <c r="B73" s="7"/>
      <c r="C73" s="7">
        <v>1361</v>
      </c>
      <c r="D73" s="7" t="s">
        <v>28</v>
      </c>
      <c r="E73" s="49">
        <v>0</v>
      </c>
      <c r="F73" s="176">
        <v>0</v>
      </c>
      <c r="G73" s="107">
        <v>0</v>
      </c>
      <c r="H73" s="106" t="e">
        <f>(#REF!/F73)*100</f>
        <v>#REF!</v>
      </c>
    </row>
    <row r="74" spans="1:8" ht="15" hidden="1" customHeight="1">
      <c r="A74" s="6"/>
      <c r="B74" s="7"/>
      <c r="C74" s="7">
        <v>2460</v>
      </c>
      <c r="D74" s="7" t="s">
        <v>86</v>
      </c>
      <c r="E74" s="49">
        <v>0</v>
      </c>
      <c r="F74" s="176">
        <v>0</v>
      </c>
      <c r="G74" s="107">
        <v>0</v>
      </c>
      <c r="H74" s="106" t="e">
        <f>(#REF!/F74)*100</f>
        <v>#REF!</v>
      </c>
    </row>
    <row r="75" spans="1:8" ht="15" hidden="1" customHeight="1">
      <c r="A75" s="6">
        <v>98008</v>
      </c>
      <c r="B75" s="7"/>
      <c r="C75" s="7">
        <v>4111</v>
      </c>
      <c r="D75" s="7" t="s">
        <v>85</v>
      </c>
      <c r="E75" s="49">
        <v>0</v>
      </c>
      <c r="F75" s="176">
        <v>0</v>
      </c>
      <c r="G75" s="107">
        <v>0</v>
      </c>
      <c r="H75" s="106" t="e">
        <f>(#REF!/F75)*100</f>
        <v>#REF!</v>
      </c>
    </row>
    <row r="76" spans="1:8" ht="15" hidden="1" customHeight="1">
      <c r="A76" s="6">
        <v>98071</v>
      </c>
      <c r="B76" s="7"/>
      <c r="C76" s="7">
        <v>4111</v>
      </c>
      <c r="D76" s="7" t="s">
        <v>84</v>
      </c>
      <c r="E76" s="49"/>
      <c r="F76" s="176"/>
      <c r="G76" s="107"/>
      <c r="H76" s="106" t="e">
        <f>(#REF!/F76)*100</f>
        <v>#REF!</v>
      </c>
    </row>
    <row r="77" spans="1:8" ht="15" hidden="1" customHeight="1">
      <c r="A77" s="6">
        <v>98187</v>
      </c>
      <c r="B77" s="7"/>
      <c r="C77" s="7">
        <v>4111</v>
      </c>
      <c r="D77" s="7" t="s">
        <v>83</v>
      </c>
      <c r="E77" s="49"/>
      <c r="F77" s="176"/>
      <c r="G77" s="107"/>
      <c r="H77" s="106" t="e">
        <f>(#REF!/F77)*100</f>
        <v>#REF!</v>
      </c>
    </row>
    <row r="78" spans="1:8" ht="15" hidden="1" customHeight="1">
      <c r="A78" s="6">
        <v>98348</v>
      </c>
      <c r="B78" s="7"/>
      <c r="C78" s="7">
        <v>4111</v>
      </c>
      <c r="D78" s="7" t="s">
        <v>82</v>
      </c>
      <c r="E78" s="49"/>
      <c r="F78" s="176"/>
      <c r="G78" s="107"/>
      <c r="H78" s="106" t="e">
        <f>(#REF!/F78)*100</f>
        <v>#REF!</v>
      </c>
    </row>
    <row r="79" spans="1:8" ht="15" hidden="1" customHeight="1">
      <c r="A79" s="6">
        <v>98193</v>
      </c>
      <c r="B79" s="7"/>
      <c r="C79" s="7">
        <v>4111</v>
      </c>
      <c r="D79" s="7" t="s">
        <v>490</v>
      </c>
      <c r="E79" s="49"/>
      <c r="F79" s="176"/>
      <c r="G79" s="107"/>
      <c r="H79" s="106" t="e">
        <f>(#REF!/F79)*100</f>
        <v>#REF!</v>
      </c>
    </row>
    <row r="80" spans="1:8" hidden="1">
      <c r="A80" s="6"/>
      <c r="B80" s="7"/>
      <c r="C80" s="7">
        <v>2460</v>
      </c>
      <c r="D80" s="7" t="s">
        <v>288</v>
      </c>
      <c r="E80" s="49"/>
      <c r="F80" s="176"/>
      <c r="G80" s="107"/>
      <c r="H80" s="106" t="e">
        <f>(#REF!/F80)*100</f>
        <v>#REF!</v>
      </c>
    </row>
    <row r="81" spans="1:8" hidden="1">
      <c r="A81" s="6">
        <v>98008</v>
      </c>
      <c r="B81" s="7"/>
      <c r="C81" s="7">
        <v>4111</v>
      </c>
      <c r="D81" s="7" t="s">
        <v>289</v>
      </c>
      <c r="E81" s="49"/>
      <c r="F81" s="176"/>
      <c r="G81" s="107"/>
      <c r="H81" s="106" t="e">
        <f>(#REF!/F81)*100</f>
        <v>#REF!</v>
      </c>
    </row>
    <row r="82" spans="1:8" ht="15" hidden="1" customHeight="1">
      <c r="A82" s="6">
        <v>98071</v>
      </c>
      <c r="B82" s="7"/>
      <c r="C82" s="7">
        <v>4111</v>
      </c>
      <c r="D82" s="7" t="s">
        <v>292</v>
      </c>
      <c r="E82" s="49"/>
      <c r="F82" s="176"/>
      <c r="G82" s="107"/>
      <c r="H82" s="106" t="e">
        <f>(#REF!/F82)*100</f>
        <v>#REF!</v>
      </c>
    </row>
    <row r="83" spans="1:8" ht="15" hidden="1" customHeight="1">
      <c r="A83" s="7">
        <v>13011</v>
      </c>
      <c r="B83" s="7"/>
      <c r="C83" s="7">
        <v>4116</v>
      </c>
      <c r="D83" s="7" t="s">
        <v>81</v>
      </c>
      <c r="E83" s="49"/>
      <c r="F83" s="176"/>
      <c r="G83" s="107"/>
      <c r="H83" s="106" t="e">
        <f>(#REF!/F83)*100</f>
        <v>#REF!</v>
      </c>
    </row>
    <row r="84" spans="1:8" ht="15" hidden="1" customHeight="1">
      <c r="A84" s="6">
        <v>13015</v>
      </c>
      <c r="B84" s="7"/>
      <c r="C84" s="7">
        <v>4116</v>
      </c>
      <c r="D84" s="7" t="s">
        <v>80</v>
      </c>
      <c r="E84" s="49"/>
      <c r="F84" s="176"/>
      <c r="G84" s="107"/>
      <c r="H84" s="106" t="e">
        <f>(#REF!/F84)*100</f>
        <v>#REF!</v>
      </c>
    </row>
    <row r="85" spans="1:8" ht="15" hidden="1" customHeight="1">
      <c r="A85" s="6">
        <v>13015</v>
      </c>
      <c r="B85" s="7"/>
      <c r="C85" s="7">
        <v>4116</v>
      </c>
      <c r="D85" s="7" t="s">
        <v>80</v>
      </c>
      <c r="E85" s="49"/>
      <c r="F85" s="176"/>
      <c r="G85" s="107"/>
      <c r="H85" s="106" t="e">
        <f>(#REF!/F85)*100</f>
        <v>#REF!</v>
      </c>
    </row>
    <row r="86" spans="1:8" ht="15" hidden="1" customHeight="1">
      <c r="A86" s="6">
        <v>13101</v>
      </c>
      <c r="B86" s="7"/>
      <c r="C86" s="7">
        <v>4116</v>
      </c>
      <c r="D86" s="7" t="s">
        <v>79</v>
      </c>
      <c r="E86" s="49"/>
      <c r="F86" s="176"/>
      <c r="G86" s="107"/>
      <c r="H86" s="106" t="e">
        <f>(#REF!/F86)*100</f>
        <v>#REF!</v>
      </c>
    </row>
    <row r="87" spans="1:8" hidden="1">
      <c r="A87" s="6">
        <v>13013</v>
      </c>
      <c r="B87" s="7"/>
      <c r="C87" s="7">
        <v>4116</v>
      </c>
      <c r="D87" s="7" t="s">
        <v>473</v>
      </c>
      <c r="E87" s="49"/>
      <c r="F87" s="176"/>
      <c r="G87" s="107"/>
      <c r="H87" s="106" t="e">
        <f>(#REF!/F87)*100</f>
        <v>#REF!</v>
      </c>
    </row>
    <row r="88" spans="1:8" hidden="1">
      <c r="A88" s="6">
        <v>13101</v>
      </c>
      <c r="B88" s="7"/>
      <c r="C88" s="7">
        <v>4116</v>
      </c>
      <c r="D88" s="7" t="s">
        <v>439</v>
      </c>
      <c r="E88" s="49"/>
      <c r="F88" s="176"/>
      <c r="G88" s="107"/>
      <c r="H88" s="106" t="e">
        <f>(#REF!/F88)*100</f>
        <v>#REF!</v>
      </c>
    </row>
    <row r="89" spans="1:8" hidden="1">
      <c r="A89" s="6">
        <v>14004</v>
      </c>
      <c r="B89" s="7"/>
      <c r="C89" s="7">
        <v>4116</v>
      </c>
      <c r="D89" s="7" t="s">
        <v>565</v>
      </c>
      <c r="E89" s="49"/>
      <c r="F89" s="176"/>
      <c r="G89" s="107"/>
      <c r="H89" s="106" t="e">
        <f>(#REF!/F89)*100</f>
        <v>#REF!</v>
      </c>
    </row>
    <row r="90" spans="1:8">
      <c r="A90" s="6">
        <v>13013</v>
      </c>
      <c r="B90" s="7"/>
      <c r="C90" s="7">
        <v>4116</v>
      </c>
      <c r="D90" s="7" t="s">
        <v>467</v>
      </c>
      <c r="E90" s="49">
        <v>4078</v>
      </c>
      <c r="F90" s="176">
        <v>4078</v>
      </c>
      <c r="G90" s="107">
        <v>3258.7</v>
      </c>
      <c r="H90" s="264">
        <f t="shared" ref="H90:H137" si="5">(G90/F90)*100</f>
        <v>79.90926924963216</v>
      </c>
    </row>
    <row r="91" spans="1:8" hidden="1">
      <c r="A91" s="6">
        <v>13013</v>
      </c>
      <c r="B91" s="7"/>
      <c r="C91" s="7">
        <v>4116</v>
      </c>
      <c r="D91" s="7" t="s">
        <v>374</v>
      </c>
      <c r="E91" s="49"/>
      <c r="F91" s="176"/>
      <c r="G91" s="107"/>
      <c r="H91" s="264" t="e">
        <f t="shared" si="5"/>
        <v>#DIV/0!</v>
      </c>
    </row>
    <row r="92" spans="1:8" hidden="1">
      <c r="A92" s="6">
        <v>14004</v>
      </c>
      <c r="B92" s="7"/>
      <c r="C92" s="7">
        <v>4116</v>
      </c>
      <c r="D92" s="7" t="s">
        <v>425</v>
      </c>
      <c r="E92" s="49"/>
      <c r="F92" s="176"/>
      <c r="G92" s="107"/>
      <c r="H92" s="264" t="e">
        <f t="shared" si="5"/>
        <v>#DIV/0!</v>
      </c>
    </row>
    <row r="93" spans="1:8" ht="15" hidden="1" customHeight="1">
      <c r="A93" s="7"/>
      <c r="B93" s="7"/>
      <c r="C93" s="7">
        <v>4116</v>
      </c>
      <c r="D93" s="7" t="s">
        <v>201</v>
      </c>
      <c r="E93" s="49"/>
      <c r="F93" s="176"/>
      <c r="G93" s="107"/>
      <c r="H93" s="264" t="e">
        <f t="shared" si="5"/>
        <v>#DIV/0!</v>
      </c>
    </row>
    <row r="94" spans="1:8" ht="15" hidden="1" customHeight="1">
      <c r="A94" s="7"/>
      <c r="B94" s="7"/>
      <c r="C94" s="7">
        <v>4116</v>
      </c>
      <c r="D94" s="7" t="s">
        <v>201</v>
      </c>
      <c r="E94" s="49"/>
      <c r="F94" s="176"/>
      <c r="G94" s="107"/>
      <c r="H94" s="264" t="e">
        <f t="shared" si="5"/>
        <v>#DIV/0!</v>
      </c>
    </row>
    <row r="95" spans="1:8" ht="15" hidden="1" customHeight="1">
      <c r="A95" s="7"/>
      <c r="B95" s="7"/>
      <c r="C95" s="7">
        <v>4116</v>
      </c>
      <c r="D95" s="7" t="s">
        <v>202</v>
      </c>
      <c r="E95" s="49"/>
      <c r="F95" s="176"/>
      <c r="G95" s="107"/>
      <c r="H95" s="264" t="e">
        <f t="shared" si="5"/>
        <v>#DIV/0!</v>
      </c>
    </row>
    <row r="96" spans="1:8" ht="15" hidden="1" customHeight="1">
      <c r="A96" s="6"/>
      <c r="B96" s="7"/>
      <c r="C96" s="7">
        <v>4132</v>
      </c>
      <c r="D96" s="7" t="s">
        <v>78</v>
      </c>
      <c r="E96" s="49"/>
      <c r="F96" s="176"/>
      <c r="G96" s="107"/>
      <c r="H96" s="264" t="e">
        <f t="shared" si="5"/>
        <v>#DIV/0!</v>
      </c>
    </row>
    <row r="97" spans="1:8" ht="15" hidden="1" customHeight="1">
      <c r="A97" s="6">
        <v>379</v>
      </c>
      <c r="B97" s="7"/>
      <c r="C97" s="7">
        <v>4122</v>
      </c>
      <c r="D97" s="7" t="s">
        <v>548</v>
      </c>
      <c r="E97" s="49"/>
      <c r="F97" s="176"/>
      <c r="G97" s="107"/>
      <c r="H97" s="264" t="e">
        <f t="shared" si="5"/>
        <v>#DIV/0!</v>
      </c>
    </row>
    <row r="98" spans="1:8" hidden="1">
      <c r="A98" s="6">
        <v>521</v>
      </c>
      <c r="B98" s="7"/>
      <c r="C98" s="7">
        <v>4122</v>
      </c>
      <c r="D98" s="7" t="s">
        <v>562</v>
      </c>
      <c r="E98" s="49"/>
      <c r="F98" s="176"/>
      <c r="G98" s="107"/>
      <c r="H98" s="264" t="e">
        <f t="shared" si="5"/>
        <v>#DIV/0!</v>
      </c>
    </row>
    <row r="99" spans="1:8" hidden="1">
      <c r="A99" s="6">
        <v>98032</v>
      </c>
      <c r="B99" s="7"/>
      <c r="C99" s="7">
        <v>4122</v>
      </c>
      <c r="D99" s="7" t="s">
        <v>563</v>
      </c>
      <c r="E99" s="49"/>
      <c r="F99" s="176"/>
      <c r="G99" s="107"/>
      <c r="H99" s="264" t="e">
        <f t="shared" si="5"/>
        <v>#DIV/0!</v>
      </c>
    </row>
    <row r="100" spans="1:8" ht="15" hidden="1" customHeight="1">
      <c r="A100" s="6">
        <v>551</v>
      </c>
      <c r="B100" s="7"/>
      <c r="C100" s="7">
        <v>4122</v>
      </c>
      <c r="D100" s="7" t="s">
        <v>530</v>
      </c>
      <c r="E100" s="49"/>
      <c r="F100" s="176"/>
      <c r="G100" s="107"/>
      <c r="H100" s="264" t="e">
        <f t="shared" si="5"/>
        <v>#DIV/0!</v>
      </c>
    </row>
    <row r="101" spans="1:8" ht="15" hidden="1" customHeight="1">
      <c r="A101" s="30"/>
      <c r="B101" s="24"/>
      <c r="C101" s="24">
        <v>4216</v>
      </c>
      <c r="D101" s="24" t="s">
        <v>77</v>
      </c>
      <c r="E101" s="49"/>
      <c r="F101" s="176"/>
      <c r="G101" s="107"/>
      <c r="H101" s="264" t="e">
        <f t="shared" si="5"/>
        <v>#DIV/0!</v>
      </c>
    </row>
    <row r="102" spans="1:8" ht="15" hidden="1" customHeight="1">
      <c r="A102" s="7"/>
      <c r="B102" s="7"/>
      <c r="C102" s="7">
        <v>4216</v>
      </c>
      <c r="D102" s="7" t="s">
        <v>76</v>
      </c>
      <c r="E102" s="49"/>
      <c r="F102" s="176"/>
      <c r="G102" s="107"/>
      <c r="H102" s="264" t="e">
        <f t="shared" si="5"/>
        <v>#DIV/0!</v>
      </c>
    </row>
    <row r="103" spans="1:8" ht="15" hidden="1" customHeight="1">
      <c r="A103" s="7"/>
      <c r="B103" s="7"/>
      <c r="C103" s="7">
        <v>4152</v>
      </c>
      <c r="D103" s="24" t="s">
        <v>89</v>
      </c>
      <c r="E103" s="49"/>
      <c r="F103" s="176"/>
      <c r="G103" s="107"/>
      <c r="H103" s="264" t="e">
        <f t="shared" si="5"/>
        <v>#DIV/0!</v>
      </c>
    </row>
    <row r="104" spans="1:8" ht="15" hidden="1" customHeight="1">
      <c r="A104" s="6">
        <v>617</v>
      </c>
      <c r="B104" s="7"/>
      <c r="C104" s="7">
        <v>4222</v>
      </c>
      <c r="D104" s="7" t="s">
        <v>75</v>
      </c>
      <c r="E104" s="49"/>
      <c r="F104" s="176"/>
      <c r="G104" s="107"/>
      <c r="H104" s="264" t="e">
        <f t="shared" si="5"/>
        <v>#DIV/0!</v>
      </c>
    </row>
    <row r="105" spans="1:8" ht="15" hidden="1" customHeight="1">
      <c r="A105" s="6"/>
      <c r="B105" s="7">
        <v>3341</v>
      </c>
      <c r="C105" s="7">
        <v>2111</v>
      </c>
      <c r="D105" s="7" t="s">
        <v>74</v>
      </c>
      <c r="E105" s="49"/>
      <c r="F105" s="176"/>
      <c r="G105" s="107"/>
      <c r="H105" s="264" t="e">
        <f t="shared" si="5"/>
        <v>#DIV/0!</v>
      </c>
    </row>
    <row r="106" spans="1:8" ht="15.45" hidden="1">
      <c r="A106" s="39">
        <v>359</v>
      </c>
      <c r="B106" s="23"/>
      <c r="C106" s="41">
        <v>4122</v>
      </c>
      <c r="D106" s="27" t="s">
        <v>327</v>
      </c>
      <c r="E106" s="49"/>
      <c r="F106" s="176"/>
      <c r="G106" s="107"/>
      <c r="H106" s="264" t="e">
        <f t="shared" si="5"/>
        <v>#DIV/0!</v>
      </c>
    </row>
    <row r="107" spans="1:8" ht="15.45" hidden="1">
      <c r="A107" s="39"/>
      <c r="B107" s="23"/>
      <c r="C107" s="41">
        <v>4122</v>
      </c>
      <c r="D107" s="27" t="s">
        <v>326</v>
      </c>
      <c r="E107" s="49"/>
      <c r="F107" s="176"/>
      <c r="G107" s="107"/>
      <c r="H107" s="264" t="e">
        <f t="shared" si="5"/>
        <v>#DIV/0!</v>
      </c>
    </row>
    <row r="108" spans="1:8" ht="15.45" hidden="1">
      <c r="A108" s="39">
        <v>379</v>
      </c>
      <c r="B108" s="23"/>
      <c r="C108" s="41">
        <v>4122</v>
      </c>
      <c r="D108" s="27" t="s">
        <v>328</v>
      </c>
      <c r="E108" s="49"/>
      <c r="F108" s="176"/>
      <c r="G108" s="107"/>
      <c r="H108" s="264" t="e">
        <f t="shared" si="5"/>
        <v>#DIV/0!</v>
      </c>
    </row>
    <row r="109" spans="1:8" ht="15.45" hidden="1">
      <c r="A109" s="240"/>
      <c r="B109" s="11"/>
      <c r="C109" s="41"/>
      <c r="D109" s="27"/>
      <c r="E109" s="49"/>
      <c r="F109" s="176"/>
      <c r="G109" s="107"/>
      <c r="H109" s="264" t="e">
        <f t="shared" si="5"/>
        <v>#DIV/0!</v>
      </c>
    </row>
    <row r="110" spans="1:8" hidden="1">
      <c r="A110" s="38"/>
      <c r="B110" s="37">
        <v>3699</v>
      </c>
      <c r="C110" s="35">
        <v>2111</v>
      </c>
      <c r="D110" s="34" t="s">
        <v>331</v>
      </c>
      <c r="E110" s="49"/>
      <c r="F110" s="176"/>
      <c r="G110" s="107"/>
      <c r="H110" s="264" t="e">
        <f t="shared" si="5"/>
        <v>#DIV/0!</v>
      </c>
    </row>
    <row r="111" spans="1:8" hidden="1">
      <c r="A111" s="6">
        <v>521</v>
      </c>
      <c r="B111" s="7"/>
      <c r="C111" s="7">
        <v>4222</v>
      </c>
      <c r="D111" s="7" t="s">
        <v>564</v>
      </c>
      <c r="E111" s="49"/>
      <c r="F111" s="176"/>
      <c r="G111" s="107"/>
      <c r="H111" s="264" t="e">
        <f t="shared" si="5"/>
        <v>#DIV/0!</v>
      </c>
    </row>
    <row r="112" spans="1:8">
      <c r="A112" s="6"/>
      <c r="B112" s="7">
        <v>3349</v>
      </c>
      <c r="C112" s="7">
        <v>2111</v>
      </c>
      <c r="D112" s="7" t="s">
        <v>203</v>
      </c>
      <c r="E112" s="49">
        <v>0</v>
      </c>
      <c r="F112" s="176">
        <v>0</v>
      </c>
      <c r="G112" s="107">
        <v>368</v>
      </c>
      <c r="H112" s="264" t="e">
        <f t="shared" si="5"/>
        <v>#DIV/0!</v>
      </c>
    </row>
    <row r="113" spans="1:8" ht="15" hidden="1" customHeight="1">
      <c r="A113" s="6"/>
      <c r="B113" s="7">
        <v>3699</v>
      </c>
      <c r="C113" s="7">
        <v>2111</v>
      </c>
      <c r="D113" s="7" t="s">
        <v>408</v>
      </c>
      <c r="E113" s="49"/>
      <c r="F113" s="176"/>
      <c r="G113" s="107"/>
      <c r="H113" s="264" t="e">
        <f t="shared" si="5"/>
        <v>#DIV/0!</v>
      </c>
    </row>
    <row r="114" spans="1:8" ht="15" hidden="1" customHeight="1">
      <c r="A114" s="6"/>
      <c r="B114" s="7">
        <v>3699</v>
      </c>
      <c r="C114" s="7">
        <v>3121</v>
      </c>
      <c r="D114" s="7" t="s">
        <v>519</v>
      </c>
      <c r="E114" s="49"/>
      <c r="F114" s="176"/>
      <c r="G114" s="107"/>
      <c r="H114" s="264" t="e">
        <f t="shared" si="5"/>
        <v>#DIV/0!</v>
      </c>
    </row>
    <row r="115" spans="1:8" ht="15" customHeight="1">
      <c r="A115" s="6"/>
      <c r="B115" s="7">
        <v>3900</v>
      </c>
      <c r="C115" s="7">
        <v>2321</v>
      </c>
      <c r="D115" s="7" t="s">
        <v>607</v>
      </c>
      <c r="E115" s="49">
        <v>0</v>
      </c>
      <c r="F115" s="176">
        <v>0</v>
      </c>
      <c r="G115" s="265">
        <v>25</v>
      </c>
      <c r="H115" s="264" t="e">
        <f t="shared" si="5"/>
        <v>#DIV/0!</v>
      </c>
    </row>
    <row r="116" spans="1:8" ht="15" hidden="1" customHeight="1">
      <c r="A116" s="6"/>
      <c r="B116" s="7">
        <v>5512</v>
      </c>
      <c r="C116" s="7">
        <v>2111</v>
      </c>
      <c r="D116" s="7" t="s">
        <v>73</v>
      </c>
      <c r="E116" s="49"/>
      <c r="F116" s="176"/>
      <c r="G116" s="107"/>
      <c r="H116" s="264" t="e">
        <f t="shared" si="5"/>
        <v>#DIV/0!</v>
      </c>
    </row>
    <row r="117" spans="1:8" ht="15" customHeight="1">
      <c r="A117" s="6"/>
      <c r="B117" s="7">
        <v>5512</v>
      </c>
      <c r="C117" s="7">
        <v>2322</v>
      </c>
      <c r="D117" s="7" t="s">
        <v>604</v>
      </c>
      <c r="E117" s="49">
        <v>0</v>
      </c>
      <c r="F117" s="176">
        <v>0</v>
      </c>
      <c r="G117" s="107">
        <v>33.299999999999997</v>
      </c>
      <c r="H117" s="264" t="e">
        <f t="shared" si="5"/>
        <v>#DIV/0!</v>
      </c>
    </row>
    <row r="118" spans="1:8" ht="15" hidden="1" customHeight="1">
      <c r="A118" s="6"/>
      <c r="B118" s="7">
        <v>5512</v>
      </c>
      <c r="C118" s="7">
        <v>2324</v>
      </c>
      <c r="D118" s="7" t="s">
        <v>204</v>
      </c>
      <c r="E118" s="49"/>
      <c r="F118" s="176"/>
      <c r="G118" s="107"/>
      <c r="H118" s="264" t="e">
        <f t="shared" si="5"/>
        <v>#DIV/0!</v>
      </c>
    </row>
    <row r="119" spans="1:8" ht="15" hidden="1" customHeight="1">
      <c r="A119" s="6"/>
      <c r="B119" s="7">
        <v>5512</v>
      </c>
      <c r="C119" s="7">
        <v>3113</v>
      </c>
      <c r="D119" s="7" t="s">
        <v>205</v>
      </c>
      <c r="E119" s="49"/>
      <c r="F119" s="176"/>
      <c r="G119" s="107"/>
      <c r="H119" s="264" t="e">
        <f t="shared" si="5"/>
        <v>#DIV/0!</v>
      </c>
    </row>
    <row r="120" spans="1:8" ht="15" hidden="1" customHeight="1">
      <c r="A120" s="6"/>
      <c r="B120" s="7">
        <v>5512</v>
      </c>
      <c r="C120" s="7">
        <v>3122</v>
      </c>
      <c r="D120" s="7" t="s">
        <v>71</v>
      </c>
      <c r="E120" s="49"/>
      <c r="F120" s="176"/>
      <c r="G120" s="107"/>
      <c r="H120" s="264" t="e">
        <f t="shared" si="5"/>
        <v>#DIV/0!</v>
      </c>
    </row>
    <row r="121" spans="1:8" hidden="1">
      <c r="A121" s="36"/>
      <c r="B121" s="35">
        <v>3599</v>
      </c>
      <c r="C121" s="7">
        <v>2321</v>
      </c>
      <c r="D121" s="7" t="s">
        <v>333</v>
      </c>
      <c r="E121" s="49"/>
      <c r="F121" s="176"/>
      <c r="G121" s="107"/>
      <c r="H121" s="264" t="e">
        <f t="shared" si="5"/>
        <v>#DIV/0!</v>
      </c>
    </row>
    <row r="122" spans="1:8" hidden="1">
      <c r="A122" s="36"/>
      <c r="B122" s="35">
        <v>3349</v>
      </c>
      <c r="C122" s="7">
        <v>2111</v>
      </c>
      <c r="D122" s="7" t="s">
        <v>453</v>
      </c>
      <c r="E122" s="49"/>
      <c r="F122" s="176"/>
      <c r="G122" s="107"/>
      <c r="H122" s="264" t="e">
        <f t="shared" si="5"/>
        <v>#DIV/0!</v>
      </c>
    </row>
    <row r="123" spans="1:8" ht="15" hidden="1" customHeight="1">
      <c r="A123" s="6"/>
      <c r="B123" s="7">
        <v>3900</v>
      </c>
      <c r="C123" s="7">
        <v>2329</v>
      </c>
      <c r="D123" s="7" t="s">
        <v>476</v>
      </c>
      <c r="E123" s="49"/>
      <c r="F123" s="176"/>
      <c r="G123" s="107"/>
      <c r="H123" s="264" t="e">
        <f t="shared" si="5"/>
        <v>#DIV/0!</v>
      </c>
    </row>
    <row r="124" spans="1:8" hidden="1">
      <c r="A124" s="6"/>
      <c r="B124" s="7">
        <v>5272</v>
      </c>
      <c r="C124" s="7">
        <v>2212</v>
      </c>
      <c r="D124" s="7" t="s">
        <v>515</v>
      </c>
      <c r="E124" s="49"/>
      <c r="F124" s="176"/>
      <c r="G124" s="107"/>
      <c r="H124" s="264" t="e">
        <f t="shared" si="5"/>
        <v>#DIV/0!</v>
      </c>
    </row>
    <row r="125" spans="1:8" ht="15" hidden="1" customHeight="1">
      <c r="A125" s="6">
        <v>211</v>
      </c>
      <c r="B125" s="7">
        <v>5512</v>
      </c>
      <c r="C125" s="7">
        <v>2321</v>
      </c>
      <c r="D125" s="7" t="s">
        <v>549</v>
      </c>
      <c r="E125" s="49"/>
      <c r="F125" s="176"/>
      <c r="G125" s="107"/>
      <c r="H125" s="264" t="e">
        <f t="shared" si="5"/>
        <v>#DIV/0!</v>
      </c>
    </row>
    <row r="126" spans="1:8" ht="15" hidden="1" customHeight="1">
      <c r="A126" s="6">
        <v>211</v>
      </c>
      <c r="B126" s="7">
        <v>5512</v>
      </c>
      <c r="C126" s="7">
        <v>2322</v>
      </c>
      <c r="D126" s="7" t="s">
        <v>72</v>
      </c>
      <c r="E126" s="49"/>
      <c r="F126" s="176"/>
      <c r="G126" s="107"/>
      <c r="H126" s="264" t="e">
        <f t="shared" si="5"/>
        <v>#DIV/0!</v>
      </c>
    </row>
    <row r="127" spans="1:8" ht="17.25" customHeight="1">
      <c r="A127" s="6"/>
      <c r="B127" s="7">
        <v>5512</v>
      </c>
      <c r="C127" s="7">
        <v>3113</v>
      </c>
      <c r="D127" s="7" t="s">
        <v>556</v>
      </c>
      <c r="E127" s="49">
        <v>3500</v>
      </c>
      <c r="F127" s="176">
        <v>3500</v>
      </c>
      <c r="G127" s="107">
        <v>0</v>
      </c>
      <c r="H127" s="264">
        <f t="shared" si="5"/>
        <v>0</v>
      </c>
    </row>
    <row r="128" spans="1:8">
      <c r="A128" s="6"/>
      <c r="B128" s="7">
        <v>6171</v>
      </c>
      <c r="C128" s="7">
        <v>2111</v>
      </c>
      <c r="D128" s="7" t="s">
        <v>455</v>
      </c>
      <c r="E128" s="49">
        <v>250</v>
      </c>
      <c r="F128" s="176">
        <v>250</v>
      </c>
      <c r="G128" s="107">
        <v>190.9</v>
      </c>
      <c r="H128" s="264">
        <f t="shared" si="5"/>
        <v>76.36</v>
      </c>
    </row>
    <row r="129" spans="1:8" ht="15" hidden="1" customHeight="1">
      <c r="A129" s="6"/>
      <c r="B129" s="7">
        <v>6171</v>
      </c>
      <c r="C129" s="7">
        <v>2131</v>
      </c>
      <c r="D129" s="7" t="s">
        <v>454</v>
      </c>
      <c r="E129" s="49"/>
      <c r="F129" s="176"/>
      <c r="G129" s="107"/>
      <c r="H129" s="264" t="e">
        <f t="shared" si="5"/>
        <v>#DIV/0!</v>
      </c>
    </row>
    <row r="130" spans="1:8">
      <c r="A130" s="6"/>
      <c r="B130" s="7">
        <v>6171</v>
      </c>
      <c r="C130" s="7">
        <v>2132</v>
      </c>
      <c r="D130" s="7" t="s">
        <v>456</v>
      </c>
      <c r="E130" s="49">
        <v>88</v>
      </c>
      <c r="F130" s="176">
        <v>88</v>
      </c>
      <c r="G130" s="107">
        <v>0</v>
      </c>
      <c r="H130" s="264">
        <f t="shared" si="5"/>
        <v>0</v>
      </c>
    </row>
    <row r="131" spans="1:8" ht="15" hidden="1" customHeight="1">
      <c r="A131" s="6"/>
      <c r="B131" s="7">
        <v>6171</v>
      </c>
      <c r="C131" s="7">
        <v>2212</v>
      </c>
      <c r="D131" s="7" t="s">
        <v>206</v>
      </c>
      <c r="E131" s="49"/>
      <c r="F131" s="176"/>
      <c r="G131" s="107"/>
      <c r="H131" s="264" t="e">
        <f t="shared" si="5"/>
        <v>#DIV/0!</v>
      </c>
    </row>
    <row r="132" spans="1:8" ht="15" hidden="1" customHeight="1">
      <c r="A132" s="6"/>
      <c r="B132" s="7">
        <v>6171</v>
      </c>
      <c r="C132" s="7">
        <v>2133</v>
      </c>
      <c r="D132" s="7" t="s">
        <v>70</v>
      </c>
      <c r="E132" s="49"/>
      <c r="F132" s="176"/>
      <c r="G132" s="107"/>
      <c r="H132" s="264" t="e">
        <f t="shared" si="5"/>
        <v>#DIV/0!</v>
      </c>
    </row>
    <row r="133" spans="1:8" ht="15" hidden="1" customHeight="1">
      <c r="A133" s="6"/>
      <c r="B133" s="7">
        <v>6171</v>
      </c>
      <c r="C133" s="7">
        <v>2310</v>
      </c>
      <c r="D133" s="7" t="s">
        <v>69</v>
      </c>
      <c r="E133" s="49"/>
      <c r="F133" s="176"/>
      <c r="G133" s="107"/>
      <c r="H133" s="264" t="e">
        <f t="shared" si="5"/>
        <v>#DIV/0!</v>
      </c>
    </row>
    <row r="134" spans="1:8" ht="15" hidden="1" customHeight="1">
      <c r="A134" s="6"/>
      <c r="B134" s="7">
        <v>6171</v>
      </c>
      <c r="C134" s="7">
        <v>2322</v>
      </c>
      <c r="D134" s="7" t="s">
        <v>207</v>
      </c>
      <c r="E134" s="49"/>
      <c r="F134" s="176"/>
      <c r="G134" s="107"/>
      <c r="H134" s="264" t="e">
        <f t="shared" si="5"/>
        <v>#DIV/0!</v>
      </c>
    </row>
    <row r="135" spans="1:8">
      <c r="A135" s="6"/>
      <c r="B135" s="7">
        <v>6171</v>
      </c>
      <c r="C135" s="7">
        <v>2324</v>
      </c>
      <c r="D135" s="7" t="s">
        <v>623</v>
      </c>
      <c r="E135" s="49">
        <v>0</v>
      </c>
      <c r="F135" s="176">
        <v>0</v>
      </c>
      <c r="G135" s="107">
        <v>157.6</v>
      </c>
      <c r="H135" s="264" t="e">
        <f t="shared" si="5"/>
        <v>#DIV/0!</v>
      </c>
    </row>
    <row r="136" spans="1:8" ht="15" hidden="1" customHeight="1">
      <c r="A136" s="6"/>
      <c r="B136" s="7">
        <v>6171</v>
      </c>
      <c r="C136" s="7">
        <v>2329</v>
      </c>
      <c r="D136" s="7" t="s">
        <v>68</v>
      </c>
      <c r="E136" s="49"/>
      <c r="F136" s="176"/>
      <c r="G136" s="107"/>
      <c r="H136" s="264" t="e">
        <f t="shared" si="5"/>
        <v>#DIV/0!</v>
      </c>
    </row>
    <row r="137" spans="1:8" ht="15" customHeight="1" thickBot="1">
      <c r="A137" s="6"/>
      <c r="B137" s="7">
        <v>6409</v>
      </c>
      <c r="C137" s="7">
        <v>2328</v>
      </c>
      <c r="D137" s="7" t="s">
        <v>67</v>
      </c>
      <c r="E137" s="49">
        <v>0</v>
      </c>
      <c r="F137" s="176">
        <v>0</v>
      </c>
      <c r="G137" s="107">
        <v>0.5</v>
      </c>
      <c r="H137" s="264" t="e">
        <f t="shared" si="5"/>
        <v>#DIV/0!</v>
      </c>
    </row>
    <row r="138" spans="1:8" ht="15.45" hidden="1" thickBot="1">
      <c r="A138" s="6"/>
      <c r="B138" s="7">
        <v>6171</v>
      </c>
      <c r="C138" s="7">
        <v>2329</v>
      </c>
      <c r="D138" s="7" t="s">
        <v>300</v>
      </c>
      <c r="E138" s="49"/>
      <c r="F138" s="176"/>
      <c r="G138" s="107"/>
      <c r="H138" s="106" t="e">
        <f>(#REF!/F138)*100</f>
        <v>#REF!</v>
      </c>
    </row>
    <row r="139" spans="1:8" ht="15.45" hidden="1" thickBot="1">
      <c r="A139" s="6"/>
      <c r="B139" s="7">
        <v>6171</v>
      </c>
      <c r="C139" s="7">
        <v>3113</v>
      </c>
      <c r="D139" s="7" t="s">
        <v>457</v>
      </c>
      <c r="E139" s="49"/>
      <c r="F139" s="176"/>
      <c r="G139" s="107"/>
      <c r="H139" s="106" t="e">
        <f>(#REF!/F139)*100</f>
        <v>#REF!</v>
      </c>
    </row>
    <row r="140" spans="1:8" ht="15.45" hidden="1" thickBot="1">
      <c r="A140" s="6"/>
      <c r="B140" s="7">
        <v>6171</v>
      </c>
      <c r="C140" s="7">
        <v>3121</v>
      </c>
      <c r="D140" s="7" t="s">
        <v>458</v>
      </c>
      <c r="E140" s="49">
        <v>0</v>
      </c>
      <c r="F140" s="176"/>
      <c r="G140" s="107"/>
      <c r="H140" s="106" t="e">
        <f>(#REF!/F140)*100</f>
        <v>#REF!</v>
      </c>
    </row>
    <row r="141" spans="1:8" ht="15.45" hidden="1" thickBot="1">
      <c r="A141" s="6"/>
      <c r="B141" s="7">
        <v>6171</v>
      </c>
      <c r="C141" s="7">
        <v>3113</v>
      </c>
      <c r="D141" s="7" t="s">
        <v>457</v>
      </c>
      <c r="E141" s="49">
        <v>0</v>
      </c>
      <c r="F141" s="176"/>
      <c r="G141" s="107"/>
      <c r="H141" s="106" t="e">
        <f>(#REF!/F141)*100</f>
        <v>#REF!</v>
      </c>
    </row>
    <row r="142" spans="1:8" ht="15.45" hidden="1" thickBot="1">
      <c r="A142" s="6"/>
      <c r="B142" s="7">
        <v>6330</v>
      </c>
      <c r="C142" s="7">
        <v>4132</v>
      </c>
      <c r="D142" s="7" t="s">
        <v>31</v>
      </c>
      <c r="E142" s="49">
        <v>0</v>
      </c>
      <c r="F142" s="176"/>
      <c r="G142" s="107"/>
      <c r="H142" s="106" t="e">
        <f>(#REF!/F142)*100</f>
        <v>#REF!</v>
      </c>
    </row>
    <row r="143" spans="1:8" ht="15.45" hidden="1" thickBot="1">
      <c r="A143" s="6"/>
      <c r="B143" s="7">
        <v>6310</v>
      </c>
      <c r="C143" s="7">
        <v>2141</v>
      </c>
      <c r="D143" s="7" t="s">
        <v>474</v>
      </c>
      <c r="E143" s="49">
        <v>0</v>
      </c>
      <c r="F143" s="176"/>
      <c r="G143" s="107"/>
      <c r="H143" s="106" t="e">
        <f>(#REF!/F143)*100</f>
        <v>#REF!</v>
      </c>
    </row>
    <row r="144" spans="1:8" ht="17.25" hidden="1" customHeight="1">
      <c r="A144" s="6"/>
      <c r="B144" s="7">
        <v>6409</v>
      </c>
      <c r="C144" s="7">
        <v>2328</v>
      </c>
      <c r="D144" s="7" t="s">
        <v>294</v>
      </c>
      <c r="E144" s="49">
        <v>0</v>
      </c>
      <c r="F144" s="176">
        <v>0</v>
      </c>
      <c r="G144" s="107"/>
      <c r="H144" s="106" t="e">
        <f>(#REF!/F144)*100</f>
        <v>#REF!</v>
      </c>
    </row>
    <row r="145" spans="1:8" ht="17.25" hidden="1" customHeight="1" thickBot="1">
      <c r="A145" s="6"/>
      <c r="B145" s="7">
        <v>6409</v>
      </c>
      <c r="C145" s="7">
        <v>2329</v>
      </c>
      <c r="D145" s="7" t="s">
        <v>402</v>
      </c>
      <c r="E145" s="49">
        <v>0</v>
      </c>
      <c r="F145" s="176">
        <v>0</v>
      </c>
      <c r="G145" s="107">
        <v>0</v>
      </c>
      <c r="H145" s="106" t="e">
        <f>(#REF!/F145)*100</f>
        <v>#REF!</v>
      </c>
    </row>
    <row r="146" spans="1:8" s="2" customFormat="1" ht="21.75" customHeight="1" thickTop="1" thickBot="1">
      <c r="A146" s="218"/>
      <c r="B146" s="33"/>
      <c r="C146" s="33"/>
      <c r="D146" s="32" t="s">
        <v>66</v>
      </c>
      <c r="E146" s="82">
        <f t="shared" ref="E146:G146" si="6">SUM(E72:E145)</f>
        <v>7916</v>
      </c>
      <c r="F146" s="179">
        <f t="shared" si="6"/>
        <v>7916</v>
      </c>
      <c r="G146" s="196">
        <f t="shared" si="6"/>
        <v>4034</v>
      </c>
      <c r="H146" s="266">
        <f t="shared" ref="H146" si="7">(G146/F146)*100</f>
        <v>50.960080848913591</v>
      </c>
    </row>
    <row r="147" spans="1:8" ht="15" customHeight="1">
      <c r="A147" s="3"/>
      <c r="B147" s="3"/>
      <c r="C147" s="3"/>
      <c r="D147" s="4"/>
      <c r="E147" s="90"/>
      <c r="F147" s="90"/>
    </row>
    <row r="148" spans="1:8" ht="12.75" hidden="1" customHeight="1">
      <c r="A148" s="3"/>
      <c r="B148" s="3"/>
      <c r="C148" s="3"/>
      <c r="D148" s="4"/>
      <c r="E148" s="90"/>
      <c r="F148" s="90"/>
    </row>
    <row r="149" spans="1:8" ht="29.25" customHeight="1" thickBot="1">
      <c r="A149" s="3"/>
      <c r="B149" s="3"/>
      <c r="C149" s="3"/>
      <c r="D149" s="4"/>
      <c r="E149" s="90"/>
      <c r="F149" s="90"/>
    </row>
    <row r="150" spans="1:8" ht="15.45">
      <c r="A150" s="18" t="s">
        <v>14</v>
      </c>
      <c r="B150" s="18" t="s">
        <v>405</v>
      </c>
      <c r="C150" s="18" t="s">
        <v>406</v>
      </c>
      <c r="D150" s="17" t="s">
        <v>12</v>
      </c>
      <c r="E150" s="16" t="s">
        <v>11</v>
      </c>
      <c r="F150" s="16" t="s">
        <v>11</v>
      </c>
      <c r="G150" s="16" t="s">
        <v>0</v>
      </c>
      <c r="H150" s="108" t="s">
        <v>350</v>
      </c>
    </row>
    <row r="151" spans="1:8" ht="15.75" customHeight="1" thickBot="1">
      <c r="A151" s="15"/>
      <c r="B151" s="15"/>
      <c r="C151" s="15"/>
      <c r="D151" s="14"/>
      <c r="E151" s="184" t="s">
        <v>10</v>
      </c>
      <c r="F151" s="186" t="s">
        <v>9</v>
      </c>
      <c r="G151" s="208" t="s">
        <v>568</v>
      </c>
      <c r="H151" s="115" t="s">
        <v>351</v>
      </c>
    </row>
    <row r="152" spans="1:8" ht="16.5" customHeight="1" thickTop="1">
      <c r="A152" s="23">
        <v>50</v>
      </c>
      <c r="B152" s="23"/>
      <c r="C152" s="23"/>
      <c r="D152" s="22" t="s">
        <v>348</v>
      </c>
      <c r="E152" s="48"/>
      <c r="F152" s="187"/>
      <c r="G152" s="197"/>
      <c r="H152" s="119"/>
    </row>
    <row r="153" spans="1:8" ht="16.5" customHeight="1">
      <c r="A153" s="31"/>
      <c r="B153" s="23"/>
      <c r="C153" s="23"/>
      <c r="D153" s="22"/>
      <c r="E153" s="48"/>
      <c r="F153" s="188"/>
      <c r="G153" s="195"/>
      <c r="H153" s="110"/>
    </row>
    <row r="154" spans="1:8">
      <c r="A154" s="6"/>
      <c r="B154" s="7"/>
      <c r="C154" s="7">
        <v>1353</v>
      </c>
      <c r="D154" s="7" t="s">
        <v>55</v>
      </c>
      <c r="E154" s="49">
        <v>600</v>
      </c>
      <c r="F154" s="176">
        <v>600</v>
      </c>
      <c r="G154" s="107">
        <v>354.5</v>
      </c>
      <c r="H154" s="106">
        <f>(G154/F154)*100</f>
        <v>59.083333333333329</v>
      </c>
    </row>
    <row r="155" spans="1:8">
      <c r="A155" s="7"/>
      <c r="B155" s="7"/>
      <c r="C155" s="7">
        <v>1359</v>
      </c>
      <c r="D155" s="7" t="s">
        <v>54</v>
      </c>
      <c r="E155" s="49">
        <v>0</v>
      </c>
      <c r="F155" s="176">
        <v>0</v>
      </c>
      <c r="G155" s="107">
        <v>-70</v>
      </c>
      <c r="H155" s="264" t="e">
        <f t="shared" ref="H155:H189" si="8">(G155/F155)*100</f>
        <v>#DIV/0!</v>
      </c>
    </row>
    <row r="156" spans="1:8">
      <c r="A156" s="7"/>
      <c r="B156" s="7"/>
      <c r="C156" s="7">
        <v>1361</v>
      </c>
      <c r="D156" s="7" t="s">
        <v>28</v>
      </c>
      <c r="E156" s="49">
        <v>8000</v>
      </c>
      <c r="F156" s="176">
        <v>8000</v>
      </c>
      <c r="G156" s="107">
        <v>5073.3999999999996</v>
      </c>
      <c r="H156" s="264">
        <f t="shared" si="8"/>
        <v>63.41749999999999</v>
      </c>
    </row>
    <row r="157" spans="1:8" hidden="1">
      <c r="A157" s="7">
        <v>13011</v>
      </c>
      <c r="B157" s="7"/>
      <c r="C157" s="7">
        <v>4116</v>
      </c>
      <c r="D157" s="7" t="s">
        <v>397</v>
      </c>
      <c r="E157" s="49"/>
      <c r="F157" s="176"/>
      <c r="G157" s="107"/>
      <c r="H157" s="264" t="e">
        <f t="shared" si="8"/>
        <v>#DIV/0!</v>
      </c>
    </row>
    <row r="158" spans="1:8" hidden="1">
      <c r="A158" s="7">
        <v>13015</v>
      </c>
      <c r="B158" s="7"/>
      <c r="C158" s="7">
        <v>4116</v>
      </c>
      <c r="D158" s="7" t="s">
        <v>398</v>
      </c>
      <c r="E158" s="49"/>
      <c r="F158" s="176"/>
      <c r="G158" s="107"/>
      <c r="H158" s="264" t="e">
        <f t="shared" si="8"/>
        <v>#DIV/0!</v>
      </c>
    </row>
    <row r="159" spans="1:8" hidden="1">
      <c r="A159" s="7">
        <v>13013</v>
      </c>
      <c r="B159" s="7"/>
      <c r="C159" s="7">
        <v>4116</v>
      </c>
      <c r="D159" s="7" t="s">
        <v>412</v>
      </c>
      <c r="E159" s="49"/>
      <c r="F159" s="176"/>
      <c r="G159" s="107"/>
      <c r="H159" s="264" t="e">
        <f t="shared" si="8"/>
        <v>#DIV/0!</v>
      </c>
    </row>
    <row r="160" spans="1:8">
      <c r="A160" s="7"/>
      <c r="B160" s="7"/>
      <c r="C160" s="7">
        <v>4121</v>
      </c>
      <c r="D160" s="7" t="s">
        <v>53</v>
      </c>
      <c r="E160" s="49">
        <v>789</v>
      </c>
      <c r="F160" s="176">
        <v>789</v>
      </c>
      <c r="G160" s="107">
        <v>366</v>
      </c>
      <c r="H160" s="264">
        <f t="shared" si="8"/>
        <v>46.387832699619771</v>
      </c>
    </row>
    <row r="161" spans="1:8" hidden="1">
      <c r="A161" s="6"/>
      <c r="B161" s="7"/>
      <c r="C161" s="7">
        <v>4122</v>
      </c>
      <c r="D161" s="7" t="s">
        <v>429</v>
      </c>
      <c r="E161" s="49"/>
      <c r="F161" s="176"/>
      <c r="G161" s="107"/>
      <c r="H161" s="264" t="e">
        <f t="shared" si="8"/>
        <v>#DIV/0!</v>
      </c>
    </row>
    <row r="162" spans="1:8">
      <c r="A162" s="6"/>
      <c r="B162" s="7">
        <v>2169</v>
      </c>
      <c r="C162" s="7">
        <v>2212</v>
      </c>
      <c r="D162" s="7" t="s">
        <v>301</v>
      </c>
      <c r="E162" s="49">
        <v>150</v>
      </c>
      <c r="F162" s="176">
        <v>150</v>
      </c>
      <c r="G162" s="107">
        <v>17.7</v>
      </c>
      <c r="H162" s="264">
        <f t="shared" si="8"/>
        <v>11.799999999999999</v>
      </c>
    </row>
    <row r="163" spans="1:8" hidden="1">
      <c r="A163" s="6">
        <v>13013</v>
      </c>
      <c r="B163" s="7">
        <v>2219</v>
      </c>
      <c r="C163" s="7">
        <v>2212</v>
      </c>
      <c r="D163" s="7" t="s">
        <v>315</v>
      </c>
      <c r="E163" s="49"/>
      <c r="F163" s="176"/>
      <c r="G163" s="107"/>
      <c r="H163" s="264" t="e">
        <f t="shared" si="8"/>
        <v>#DIV/0!</v>
      </c>
    </row>
    <row r="164" spans="1:8" hidden="1">
      <c r="A164" s="6"/>
      <c r="B164" s="7">
        <v>2169</v>
      </c>
      <c r="C164" s="7">
        <v>2324</v>
      </c>
      <c r="D164" s="7" t="s">
        <v>302</v>
      </c>
      <c r="E164" s="49"/>
      <c r="F164" s="176"/>
      <c r="G164" s="107"/>
      <c r="H164" s="264" t="e">
        <f t="shared" si="8"/>
        <v>#DIV/0!</v>
      </c>
    </row>
    <row r="165" spans="1:8" hidden="1">
      <c r="A165" s="7"/>
      <c r="B165" s="7">
        <v>2219</v>
      </c>
      <c r="C165" s="7">
        <v>2324</v>
      </c>
      <c r="D165" s="7" t="s">
        <v>213</v>
      </c>
      <c r="E165" s="49"/>
      <c r="F165" s="176"/>
      <c r="G165" s="107"/>
      <c r="H165" s="264" t="e">
        <f t="shared" si="8"/>
        <v>#DIV/0!</v>
      </c>
    </row>
    <row r="166" spans="1:8" hidden="1">
      <c r="A166" s="7"/>
      <c r="B166" s="7">
        <v>2229</v>
      </c>
      <c r="C166" s="7">
        <v>2212</v>
      </c>
      <c r="D166" s="7" t="s">
        <v>303</v>
      </c>
      <c r="E166" s="49"/>
      <c r="F166" s="176"/>
      <c r="G166" s="107"/>
      <c r="H166" s="264" t="e">
        <f t="shared" si="8"/>
        <v>#DIV/0!</v>
      </c>
    </row>
    <row r="167" spans="1:8" hidden="1">
      <c r="A167" s="6"/>
      <c r="B167" s="7">
        <v>2229</v>
      </c>
      <c r="C167" s="7">
        <v>2324</v>
      </c>
      <c r="D167" s="7" t="s">
        <v>88</v>
      </c>
      <c r="E167" s="49"/>
      <c r="F167" s="176"/>
      <c r="G167" s="107"/>
      <c r="H167" s="264" t="e">
        <f t="shared" si="8"/>
        <v>#DIV/0!</v>
      </c>
    </row>
    <row r="168" spans="1:8">
      <c r="A168" s="6"/>
      <c r="B168" s="7">
        <v>2292</v>
      </c>
      <c r="C168" s="7">
        <v>2229</v>
      </c>
      <c r="D168" s="7" t="s">
        <v>603</v>
      </c>
      <c r="E168" s="49">
        <v>0</v>
      </c>
      <c r="F168" s="176">
        <v>0</v>
      </c>
      <c r="G168" s="265">
        <v>1143.4000000000001</v>
      </c>
      <c r="H168" s="264" t="e">
        <f t="shared" si="8"/>
        <v>#DIV/0!</v>
      </c>
    </row>
    <row r="169" spans="1:8">
      <c r="A169" s="7"/>
      <c r="B169" s="7">
        <v>2299</v>
      </c>
      <c r="C169" s="7">
        <v>2212</v>
      </c>
      <c r="D169" s="7" t="s">
        <v>440</v>
      </c>
      <c r="E169" s="49">
        <v>20100</v>
      </c>
      <c r="F169" s="176">
        <v>20100</v>
      </c>
      <c r="G169" s="107">
        <v>10039.4</v>
      </c>
      <c r="H169" s="264">
        <f t="shared" si="8"/>
        <v>49.947263681592034</v>
      </c>
    </row>
    <row r="170" spans="1:8" ht="17.600000000000001" hidden="1" customHeight="1">
      <c r="A170" s="6"/>
      <c r="B170" s="7">
        <v>2299</v>
      </c>
      <c r="C170" s="7">
        <v>2324</v>
      </c>
      <c r="D170" s="7" t="s">
        <v>468</v>
      </c>
      <c r="E170" s="49"/>
      <c r="F170" s="176"/>
      <c r="G170" s="107"/>
      <c r="H170" s="264" t="e">
        <f t="shared" si="8"/>
        <v>#DIV/0!</v>
      </c>
    </row>
    <row r="171" spans="1:8">
      <c r="A171" s="6"/>
      <c r="B171" s="7">
        <v>3399</v>
      </c>
      <c r="C171" s="7">
        <v>2111</v>
      </c>
      <c r="D171" s="7" t="s">
        <v>459</v>
      </c>
      <c r="E171" s="49">
        <v>0</v>
      </c>
      <c r="F171" s="176">
        <v>0</v>
      </c>
      <c r="G171" s="107">
        <v>1</v>
      </c>
      <c r="H171" s="264" t="e">
        <f t="shared" si="8"/>
        <v>#DIV/0!</v>
      </c>
    </row>
    <row r="172" spans="1:8" hidden="1">
      <c r="A172" s="6"/>
      <c r="B172" s="7">
        <v>3599</v>
      </c>
      <c r="C172" s="7">
        <v>2324</v>
      </c>
      <c r="D172" s="7" t="s">
        <v>441</v>
      </c>
      <c r="E172" s="49"/>
      <c r="F172" s="176"/>
      <c r="G172" s="107"/>
      <c r="H172" s="264" t="e">
        <f t="shared" si="8"/>
        <v>#DIV/0!</v>
      </c>
    </row>
    <row r="173" spans="1:8" hidden="1">
      <c r="A173" s="7"/>
      <c r="B173" s="7">
        <v>3612</v>
      </c>
      <c r="C173" s="7">
        <v>2132</v>
      </c>
      <c r="D173" s="7" t="s">
        <v>409</v>
      </c>
      <c r="E173" s="49"/>
      <c r="F173" s="176"/>
      <c r="G173" s="107"/>
      <c r="H173" s="264" t="e">
        <f t="shared" si="8"/>
        <v>#DIV/0!</v>
      </c>
    </row>
    <row r="174" spans="1:8" hidden="1">
      <c r="A174" s="7"/>
      <c r="B174" s="7">
        <v>4171</v>
      </c>
      <c r="C174" s="7">
        <v>2229</v>
      </c>
      <c r="D174" s="7" t="s">
        <v>62</v>
      </c>
      <c r="E174" s="49"/>
      <c r="F174" s="176"/>
      <c r="G174" s="107"/>
      <c r="H174" s="264" t="e">
        <f t="shared" si="8"/>
        <v>#DIV/0!</v>
      </c>
    </row>
    <row r="175" spans="1:8" hidden="1">
      <c r="A175" s="7"/>
      <c r="B175" s="7">
        <v>4379</v>
      </c>
      <c r="C175" s="7">
        <v>2212</v>
      </c>
      <c r="D175" s="25" t="s">
        <v>61</v>
      </c>
      <c r="E175" s="49"/>
      <c r="F175" s="176"/>
      <c r="G175" s="107"/>
      <c r="H175" s="264" t="e">
        <f t="shared" si="8"/>
        <v>#DIV/0!</v>
      </c>
    </row>
    <row r="176" spans="1:8" hidden="1">
      <c r="A176" s="7"/>
      <c r="B176" s="7">
        <v>4399</v>
      </c>
      <c r="C176" s="7">
        <v>2321</v>
      </c>
      <c r="D176" s="25" t="s">
        <v>430</v>
      </c>
      <c r="E176" s="49"/>
      <c r="F176" s="176"/>
      <c r="G176" s="107"/>
      <c r="H176" s="264" t="e">
        <f t="shared" si="8"/>
        <v>#DIV/0!</v>
      </c>
    </row>
    <row r="177" spans="1:8" hidden="1">
      <c r="A177" s="7"/>
      <c r="B177" s="7">
        <v>5311</v>
      </c>
      <c r="C177" s="7">
        <v>3113</v>
      </c>
      <c r="D177" s="25" t="s">
        <v>431</v>
      </c>
      <c r="E177" s="49"/>
      <c r="F177" s="176"/>
      <c r="G177" s="107"/>
      <c r="H177" s="264" t="e">
        <f t="shared" si="8"/>
        <v>#DIV/0!</v>
      </c>
    </row>
    <row r="178" spans="1:8" hidden="1">
      <c r="A178" s="7"/>
      <c r="B178" s="7">
        <v>5512</v>
      </c>
      <c r="C178" s="7">
        <v>2324</v>
      </c>
      <c r="D178" s="7" t="s">
        <v>384</v>
      </c>
      <c r="E178" s="49"/>
      <c r="F178" s="176"/>
      <c r="G178" s="107"/>
      <c r="H178" s="264" t="e">
        <f t="shared" si="8"/>
        <v>#DIV/0!</v>
      </c>
    </row>
    <row r="179" spans="1:8" hidden="1">
      <c r="A179" s="7"/>
      <c r="B179" s="7">
        <v>6171</v>
      </c>
      <c r="C179" s="7">
        <v>2212</v>
      </c>
      <c r="D179" s="7" t="s">
        <v>392</v>
      </c>
      <c r="E179" s="49"/>
      <c r="F179" s="176"/>
      <c r="G179" s="107"/>
      <c r="H179" s="264" t="e">
        <f t="shared" si="8"/>
        <v>#DIV/0!</v>
      </c>
    </row>
    <row r="180" spans="1:8">
      <c r="A180" s="7"/>
      <c r="B180" s="7">
        <v>6171</v>
      </c>
      <c r="C180" s="7">
        <v>2324</v>
      </c>
      <c r="D180" s="7" t="s">
        <v>623</v>
      </c>
      <c r="E180" s="49">
        <v>200</v>
      </c>
      <c r="F180" s="176">
        <v>200</v>
      </c>
      <c r="G180" s="107">
        <v>89.3</v>
      </c>
      <c r="H180" s="264">
        <f t="shared" si="8"/>
        <v>44.65</v>
      </c>
    </row>
    <row r="181" spans="1:8" hidden="1">
      <c r="A181" s="7"/>
      <c r="B181" s="7">
        <v>6171</v>
      </c>
      <c r="C181" s="7">
        <v>2329</v>
      </c>
      <c r="D181" s="7" t="s">
        <v>214</v>
      </c>
      <c r="E181" s="49">
        <v>0</v>
      </c>
      <c r="F181" s="176">
        <v>0</v>
      </c>
      <c r="G181" s="107">
        <v>0</v>
      </c>
      <c r="H181" s="264" t="e">
        <f t="shared" si="8"/>
        <v>#DIV/0!</v>
      </c>
    </row>
    <row r="182" spans="1:8" ht="18" hidden="1" customHeight="1">
      <c r="A182" s="7"/>
      <c r="B182" s="7"/>
      <c r="C182" s="7">
        <v>4116</v>
      </c>
      <c r="D182" s="7" t="s">
        <v>317</v>
      </c>
      <c r="E182" s="49">
        <v>0</v>
      </c>
      <c r="F182" s="176">
        <v>0</v>
      </c>
      <c r="G182" s="107">
        <v>0</v>
      </c>
      <c r="H182" s="264" t="e">
        <f t="shared" si="8"/>
        <v>#DIV/0!</v>
      </c>
    </row>
    <row r="183" spans="1:8" ht="25.5" hidden="1" customHeight="1">
      <c r="A183" s="7"/>
      <c r="B183" s="7"/>
      <c r="C183" s="7">
        <v>4116</v>
      </c>
      <c r="D183" s="7" t="s">
        <v>340</v>
      </c>
      <c r="E183" s="49">
        <v>0</v>
      </c>
      <c r="F183" s="176">
        <v>0</v>
      </c>
      <c r="G183" s="107">
        <v>0</v>
      </c>
      <c r="H183" s="264" t="e">
        <f t="shared" si="8"/>
        <v>#DIV/0!</v>
      </c>
    </row>
    <row r="184" spans="1:8" hidden="1">
      <c r="A184" s="25"/>
      <c r="B184" s="7"/>
      <c r="C184" s="7">
        <v>4116</v>
      </c>
      <c r="D184" s="7" t="s">
        <v>341</v>
      </c>
      <c r="E184" s="49">
        <v>0</v>
      </c>
      <c r="F184" s="176">
        <v>0</v>
      </c>
      <c r="G184" s="107">
        <v>0</v>
      </c>
      <c r="H184" s="264" t="e">
        <f t="shared" si="8"/>
        <v>#DIV/0!</v>
      </c>
    </row>
    <row r="185" spans="1:8" hidden="1">
      <c r="A185" s="7"/>
      <c r="B185" s="7">
        <v>6330</v>
      </c>
      <c r="C185" s="7">
        <v>4132</v>
      </c>
      <c r="D185" s="7" t="s">
        <v>31</v>
      </c>
      <c r="E185" s="49">
        <v>0</v>
      </c>
      <c r="F185" s="176">
        <v>0</v>
      </c>
      <c r="G185" s="107">
        <v>0</v>
      </c>
      <c r="H185" s="264" t="e">
        <f t="shared" si="8"/>
        <v>#DIV/0!</v>
      </c>
    </row>
    <row r="186" spans="1:8" hidden="1">
      <c r="A186" s="7"/>
      <c r="B186" s="7">
        <v>6402</v>
      </c>
      <c r="C186" s="7">
        <v>2229</v>
      </c>
      <c r="D186" s="7" t="s">
        <v>19</v>
      </c>
      <c r="E186" s="49">
        <v>0</v>
      </c>
      <c r="F186" s="176">
        <v>0</v>
      </c>
      <c r="G186" s="107">
        <v>0</v>
      </c>
      <c r="H186" s="264" t="e">
        <f t="shared" si="8"/>
        <v>#DIV/0!</v>
      </c>
    </row>
    <row r="187" spans="1:8" ht="19.5" hidden="1" customHeight="1">
      <c r="A187" s="7"/>
      <c r="B187" s="7">
        <v>6409</v>
      </c>
      <c r="C187" s="7">
        <v>2328</v>
      </c>
      <c r="D187" s="7" t="s">
        <v>500</v>
      </c>
      <c r="E187" s="49">
        <v>0</v>
      </c>
      <c r="F187" s="176">
        <v>0</v>
      </c>
      <c r="G187" s="107">
        <v>0</v>
      </c>
      <c r="H187" s="264" t="e">
        <f t="shared" si="8"/>
        <v>#DIV/0!</v>
      </c>
    </row>
    <row r="188" spans="1:8" ht="19.5" customHeight="1" thickBot="1">
      <c r="A188" s="7"/>
      <c r="B188" s="7">
        <v>6409</v>
      </c>
      <c r="C188" s="7">
        <v>2329</v>
      </c>
      <c r="D188" s="7" t="s">
        <v>608</v>
      </c>
      <c r="E188" s="49">
        <v>0</v>
      </c>
      <c r="F188" s="176">
        <v>0</v>
      </c>
      <c r="G188" s="265">
        <v>9</v>
      </c>
      <c r="H188" s="114" t="e">
        <f t="shared" si="8"/>
        <v>#DIV/0!</v>
      </c>
    </row>
    <row r="189" spans="1:8" s="2" customFormat="1" ht="21.75" customHeight="1" thickTop="1" thickBot="1">
      <c r="A189" s="5"/>
      <c r="B189" s="33"/>
      <c r="C189" s="33"/>
      <c r="D189" s="32" t="s">
        <v>59</v>
      </c>
      <c r="E189" s="82">
        <f>SUM(E154:E188)</f>
        <v>29839</v>
      </c>
      <c r="F189" s="179">
        <f>SUM(F154:F188)</f>
        <v>29839</v>
      </c>
      <c r="G189" s="196">
        <f>SUM(G154:G188)</f>
        <v>17023.7</v>
      </c>
      <c r="H189" s="266">
        <f t="shared" si="8"/>
        <v>57.051844900968533</v>
      </c>
    </row>
    <row r="190" spans="1:8" s="118" customFormat="1" ht="21.75" customHeight="1">
      <c r="D190" s="116"/>
      <c r="E190" s="90"/>
      <c r="F190" s="90"/>
      <c r="G190" s="117"/>
      <c r="H190" s="51"/>
    </row>
    <row r="191" spans="1:8" s="118" customFormat="1" ht="21.75" customHeight="1" thickBot="1">
      <c r="D191" s="116"/>
      <c r="E191" s="90"/>
      <c r="F191" s="90"/>
      <c r="G191" s="117"/>
      <c r="H191" s="51"/>
    </row>
    <row r="192" spans="1:8" ht="15.45">
      <c r="A192" s="18" t="s">
        <v>14</v>
      </c>
      <c r="B192" s="18" t="s">
        <v>405</v>
      </c>
      <c r="C192" s="18" t="s">
        <v>406</v>
      </c>
      <c r="D192" s="17" t="s">
        <v>12</v>
      </c>
      <c r="E192" s="16" t="s">
        <v>11</v>
      </c>
      <c r="F192" s="16" t="s">
        <v>11</v>
      </c>
      <c r="G192" s="16" t="s">
        <v>0</v>
      </c>
      <c r="H192" s="108" t="s">
        <v>350</v>
      </c>
    </row>
    <row r="193" spans="1:8" ht="15.75" customHeight="1" thickBot="1">
      <c r="A193" s="15"/>
      <c r="B193" s="15"/>
      <c r="C193" s="15"/>
      <c r="D193" s="14"/>
      <c r="E193" s="184" t="s">
        <v>10</v>
      </c>
      <c r="F193" s="186" t="s">
        <v>9</v>
      </c>
      <c r="G193" s="208" t="s">
        <v>568</v>
      </c>
      <c r="H193" s="115" t="s">
        <v>351</v>
      </c>
    </row>
    <row r="194" spans="1:8" ht="16.5" customHeight="1" thickTop="1">
      <c r="A194" s="23">
        <v>90</v>
      </c>
      <c r="B194" s="23"/>
      <c r="C194" s="23"/>
      <c r="D194" s="22" t="s">
        <v>52</v>
      </c>
      <c r="E194" s="48"/>
      <c r="F194" s="187"/>
      <c r="G194" s="198"/>
      <c r="H194" s="122"/>
    </row>
    <row r="195" spans="1:8" ht="16.5" customHeight="1">
      <c r="A195" s="23"/>
      <c r="B195" s="23"/>
      <c r="C195" s="23"/>
      <c r="D195" s="22"/>
      <c r="E195" s="48"/>
      <c r="F195" s="188"/>
      <c r="G195" s="199"/>
      <c r="H195" s="120"/>
    </row>
    <row r="196" spans="1:8" hidden="1">
      <c r="A196" s="7"/>
      <c r="B196" s="7"/>
      <c r="C196" s="7">
        <v>4116</v>
      </c>
      <c r="D196" s="7" t="s">
        <v>216</v>
      </c>
      <c r="E196" s="206">
        <v>0</v>
      </c>
      <c r="F196" s="189">
        <v>0</v>
      </c>
      <c r="G196" s="107">
        <v>0</v>
      </c>
      <c r="H196" s="106" t="e">
        <f>(#REF!/F196)*100</f>
        <v>#REF!</v>
      </c>
    </row>
    <row r="197" spans="1:8" hidden="1">
      <c r="A197" s="7"/>
      <c r="B197" s="7"/>
      <c r="C197" s="7">
        <v>4116</v>
      </c>
      <c r="D197" s="7" t="s">
        <v>51</v>
      </c>
      <c r="E197" s="206">
        <v>0</v>
      </c>
      <c r="F197" s="189">
        <v>0</v>
      </c>
      <c r="G197" s="107">
        <v>0</v>
      </c>
      <c r="H197" s="106" t="e">
        <f>(#REF!/F197)*100</f>
        <v>#REF!</v>
      </c>
    </row>
    <row r="198" spans="1:8" hidden="1">
      <c r="A198" s="6"/>
      <c r="B198" s="7"/>
      <c r="C198" s="7">
        <v>4116</v>
      </c>
      <c r="D198" s="7" t="s">
        <v>217</v>
      </c>
      <c r="E198" s="206">
        <v>0</v>
      </c>
      <c r="F198" s="189">
        <v>0</v>
      </c>
      <c r="G198" s="107">
        <v>0</v>
      </c>
      <c r="H198" s="106" t="e">
        <f>(#REF!/F198)*100</f>
        <v>#REF!</v>
      </c>
    </row>
    <row r="199" spans="1:8" ht="15" hidden="1" customHeight="1">
      <c r="A199" s="7"/>
      <c r="B199" s="7"/>
      <c r="C199" s="7">
        <v>1361</v>
      </c>
      <c r="D199" s="7" t="s">
        <v>28</v>
      </c>
      <c r="E199" s="49"/>
      <c r="F199" s="176"/>
      <c r="G199" s="107"/>
      <c r="H199" s="106" t="e">
        <f>(#REF!/F199)*100</f>
        <v>#REF!</v>
      </c>
    </row>
    <row r="200" spans="1:8" ht="15" customHeight="1">
      <c r="A200" s="7"/>
      <c r="B200" s="7"/>
      <c r="C200" s="7">
        <v>2460</v>
      </c>
      <c r="D200" s="7" t="s">
        <v>484</v>
      </c>
      <c r="E200" s="49">
        <v>0</v>
      </c>
      <c r="F200" s="176">
        <v>0</v>
      </c>
      <c r="G200" s="107">
        <v>3</v>
      </c>
      <c r="H200" s="264" t="e">
        <f t="shared" ref="H200:H227" si="9">(G200/F200)*100</f>
        <v>#DIV/0!</v>
      </c>
    </row>
    <row r="201" spans="1:8" ht="15" hidden="1" customHeight="1">
      <c r="A201" s="7">
        <v>14033</v>
      </c>
      <c r="B201" s="7"/>
      <c r="C201" s="7">
        <v>4116</v>
      </c>
      <c r="D201" s="7" t="s">
        <v>279</v>
      </c>
      <c r="E201" s="49"/>
      <c r="F201" s="176"/>
      <c r="G201" s="107"/>
      <c r="H201" s="264" t="e">
        <f t="shared" si="9"/>
        <v>#DIV/0!</v>
      </c>
    </row>
    <row r="202" spans="1:8" ht="15" hidden="1" customHeight="1">
      <c r="A202" s="7">
        <v>14036</v>
      </c>
      <c r="B202" s="7"/>
      <c r="C202" s="7">
        <v>4116</v>
      </c>
      <c r="D202" s="7" t="s">
        <v>550</v>
      </c>
      <c r="E202" s="49"/>
      <c r="F202" s="176"/>
      <c r="G202" s="107"/>
      <c r="H202" s="264" t="e">
        <f t="shared" si="9"/>
        <v>#DIV/0!</v>
      </c>
    </row>
    <row r="203" spans="1:8" ht="15" hidden="1" customHeight="1">
      <c r="A203" s="7">
        <v>13013</v>
      </c>
      <c r="B203" s="7"/>
      <c r="C203" s="7">
        <v>4116</v>
      </c>
      <c r="D203" s="7" t="s">
        <v>491</v>
      </c>
      <c r="E203" s="49"/>
      <c r="F203" s="176"/>
      <c r="G203" s="107"/>
      <c r="H203" s="264" t="e">
        <f t="shared" si="9"/>
        <v>#DIV/0!</v>
      </c>
    </row>
    <row r="204" spans="1:8" ht="13.5" hidden="1" customHeight="1">
      <c r="A204" s="6">
        <v>14032</v>
      </c>
      <c r="B204" s="7"/>
      <c r="C204" s="7">
        <v>4116</v>
      </c>
      <c r="D204" s="7" t="s">
        <v>403</v>
      </c>
      <c r="E204" s="49"/>
      <c r="F204" s="176"/>
      <c r="G204" s="107"/>
      <c r="H204" s="264" t="e">
        <f t="shared" si="9"/>
        <v>#DIV/0!</v>
      </c>
    </row>
    <row r="205" spans="1:8" ht="13.5" hidden="1" customHeight="1">
      <c r="A205" s="6">
        <v>14990</v>
      </c>
      <c r="B205" s="7"/>
      <c r="C205" s="7">
        <v>4116</v>
      </c>
      <c r="D205" s="7" t="s">
        <v>506</v>
      </c>
      <c r="E205" s="49"/>
      <c r="F205" s="176"/>
      <c r="G205" s="107"/>
      <c r="H205" s="264" t="e">
        <f t="shared" si="9"/>
        <v>#DIV/0!</v>
      </c>
    </row>
    <row r="206" spans="1:8" ht="15" customHeight="1">
      <c r="A206" s="9"/>
      <c r="B206" s="9"/>
      <c r="C206" s="9">
        <v>4121</v>
      </c>
      <c r="D206" s="7" t="s">
        <v>306</v>
      </c>
      <c r="E206" s="49">
        <v>1100</v>
      </c>
      <c r="F206" s="176">
        <v>1100</v>
      </c>
      <c r="G206" s="107">
        <v>417</v>
      </c>
      <c r="H206" s="264">
        <f t="shared" si="9"/>
        <v>37.909090909090907</v>
      </c>
    </row>
    <row r="207" spans="1:8" ht="15" customHeight="1">
      <c r="A207" s="7">
        <v>539</v>
      </c>
      <c r="B207" s="7"/>
      <c r="C207" s="7">
        <v>4122</v>
      </c>
      <c r="D207" s="121" t="s">
        <v>609</v>
      </c>
      <c r="E207" s="49">
        <v>0</v>
      </c>
      <c r="F207" s="176">
        <v>0</v>
      </c>
      <c r="G207" s="265">
        <v>67.5</v>
      </c>
      <c r="H207" s="264" t="e">
        <f t="shared" si="9"/>
        <v>#DIV/0!</v>
      </c>
    </row>
    <row r="208" spans="1:8" ht="15" hidden="1" customHeight="1">
      <c r="A208" s="7"/>
      <c r="B208" s="7"/>
      <c r="C208" s="7">
        <v>4216</v>
      </c>
      <c r="D208" s="121" t="s">
        <v>346</v>
      </c>
      <c r="E208" s="49"/>
      <c r="F208" s="176"/>
      <c r="G208" s="107"/>
      <c r="H208" s="264" t="e">
        <f t="shared" si="9"/>
        <v>#DIV/0!</v>
      </c>
    </row>
    <row r="209" spans="1:8" ht="15" hidden="1" customHeight="1">
      <c r="A209" s="7">
        <v>14990</v>
      </c>
      <c r="B209" s="7"/>
      <c r="C209" s="7">
        <v>4216</v>
      </c>
      <c r="D209" s="9" t="s">
        <v>551</v>
      </c>
      <c r="E209" s="49"/>
      <c r="F209" s="176"/>
      <c r="G209" s="107"/>
      <c r="H209" s="264" t="e">
        <f t="shared" si="9"/>
        <v>#DIV/0!</v>
      </c>
    </row>
    <row r="210" spans="1:8" ht="15" hidden="1" customHeight="1">
      <c r="A210" s="7"/>
      <c r="B210" s="7"/>
      <c r="C210" s="7">
        <v>4222</v>
      </c>
      <c r="D210" s="9" t="s">
        <v>492</v>
      </c>
      <c r="E210" s="49"/>
      <c r="F210" s="176"/>
      <c r="G210" s="107"/>
      <c r="H210" s="264" t="e">
        <f t="shared" si="9"/>
        <v>#DIV/0!</v>
      </c>
    </row>
    <row r="211" spans="1:8" ht="14.6" customHeight="1">
      <c r="A211" s="7"/>
      <c r="B211" s="7">
        <v>2219</v>
      </c>
      <c r="C211" s="7">
        <v>2111</v>
      </c>
      <c r="D211" s="7" t="s">
        <v>50</v>
      </c>
      <c r="E211" s="49">
        <v>10000</v>
      </c>
      <c r="F211" s="176">
        <v>10000</v>
      </c>
      <c r="G211" s="107">
        <v>6436.2</v>
      </c>
      <c r="H211" s="264">
        <f t="shared" si="9"/>
        <v>64.361999999999995</v>
      </c>
    </row>
    <row r="212" spans="1:8" ht="14.6" hidden="1" customHeight="1">
      <c r="A212" s="7"/>
      <c r="B212" s="7">
        <v>2219</v>
      </c>
      <c r="C212" s="7">
        <v>2322</v>
      </c>
      <c r="D212" s="7" t="s">
        <v>271</v>
      </c>
      <c r="E212" s="49"/>
      <c r="F212" s="176"/>
      <c r="G212" s="107"/>
      <c r="H212" s="264" t="e">
        <f t="shared" si="9"/>
        <v>#DIV/0!</v>
      </c>
    </row>
    <row r="213" spans="1:8" ht="14.6" customHeight="1">
      <c r="A213" s="7"/>
      <c r="B213" s="7">
        <v>2219</v>
      </c>
      <c r="C213" s="7">
        <v>2324</v>
      </c>
      <c r="D213" s="7" t="s">
        <v>574</v>
      </c>
      <c r="E213" s="49">
        <v>0</v>
      </c>
      <c r="F213" s="176">
        <v>0</v>
      </c>
      <c r="G213" s="107">
        <v>9.1</v>
      </c>
      <c r="H213" s="264" t="e">
        <f t="shared" si="9"/>
        <v>#DIV/0!</v>
      </c>
    </row>
    <row r="214" spans="1:8" ht="14.6" hidden="1" customHeight="1">
      <c r="A214" s="7"/>
      <c r="B214" s="7">
        <v>2219</v>
      </c>
      <c r="C214" s="7">
        <v>2329</v>
      </c>
      <c r="D214" s="7" t="s">
        <v>49</v>
      </c>
      <c r="E214" s="49"/>
      <c r="F214" s="176"/>
      <c r="G214" s="107"/>
      <c r="H214" s="264" t="e">
        <f t="shared" si="9"/>
        <v>#DIV/0!</v>
      </c>
    </row>
    <row r="215" spans="1:8" ht="14.6" hidden="1" customHeight="1">
      <c r="A215" s="7"/>
      <c r="B215" s="7">
        <v>3419</v>
      </c>
      <c r="C215" s="7">
        <v>2321</v>
      </c>
      <c r="D215" s="7" t="s">
        <v>286</v>
      </c>
      <c r="E215" s="49"/>
      <c r="F215" s="176"/>
      <c r="G215" s="107"/>
      <c r="H215" s="264" t="e">
        <f t="shared" si="9"/>
        <v>#DIV/0!</v>
      </c>
    </row>
    <row r="216" spans="1:8" ht="14.6" hidden="1" customHeight="1">
      <c r="A216" s="7"/>
      <c r="B216" s="7">
        <v>4379</v>
      </c>
      <c r="C216" s="7">
        <v>2212</v>
      </c>
      <c r="D216" s="7" t="s">
        <v>304</v>
      </c>
      <c r="E216" s="49"/>
      <c r="F216" s="176"/>
      <c r="G216" s="107"/>
      <c r="H216" s="264" t="e">
        <f t="shared" si="9"/>
        <v>#DIV/0!</v>
      </c>
    </row>
    <row r="217" spans="1:8" ht="14.6" customHeight="1">
      <c r="A217" s="7"/>
      <c r="B217" s="7">
        <v>3421</v>
      </c>
      <c r="C217" s="7">
        <v>2324</v>
      </c>
      <c r="D217" s="7" t="s">
        <v>624</v>
      </c>
      <c r="E217" s="49">
        <v>0</v>
      </c>
      <c r="F217" s="176">
        <v>0</v>
      </c>
      <c r="G217" s="107">
        <v>9.5</v>
      </c>
      <c r="H217" s="264" t="e">
        <f t="shared" si="9"/>
        <v>#DIV/0!</v>
      </c>
    </row>
    <row r="218" spans="1:8">
      <c r="A218" s="7"/>
      <c r="B218" s="7">
        <v>5311</v>
      </c>
      <c r="C218" s="7">
        <v>2111</v>
      </c>
      <c r="D218" s="7" t="s">
        <v>48</v>
      </c>
      <c r="E218" s="49">
        <v>435</v>
      </c>
      <c r="F218" s="176">
        <v>435</v>
      </c>
      <c r="G218" s="107">
        <v>195.7</v>
      </c>
      <c r="H218" s="264">
        <f t="shared" si="9"/>
        <v>44.988505747126432</v>
      </c>
    </row>
    <row r="219" spans="1:8" ht="14.15" customHeight="1">
      <c r="A219" s="7"/>
      <c r="B219" s="7">
        <v>5311</v>
      </c>
      <c r="C219" s="7">
        <v>2212</v>
      </c>
      <c r="D219" s="7" t="s">
        <v>218</v>
      </c>
      <c r="E219" s="49">
        <v>1600</v>
      </c>
      <c r="F219" s="176">
        <v>1600</v>
      </c>
      <c r="G219" s="107">
        <v>151.69999999999999</v>
      </c>
      <c r="H219" s="264">
        <f t="shared" si="9"/>
        <v>9.4812499999999993</v>
      </c>
    </row>
    <row r="220" spans="1:8" ht="18" hidden="1" customHeight="1">
      <c r="A220" s="25"/>
      <c r="B220" s="25">
        <v>5311</v>
      </c>
      <c r="C220" s="25">
        <v>2310</v>
      </c>
      <c r="D220" s="25" t="s">
        <v>222</v>
      </c>
      <c r="E220" s="49"/>
      <c r="F220" s="176"/>
      <c r="G220" s="107"/>
      <c r="H220" s="264" t="e">
        <f t="shared" si="9"/>
        <v>#DIV/0!</v>
      </c>
    </row>
    <row r="221" spans="1:8" ht="16.5" customHeight="1">
      <c r="A221" s="7">
        <v>777</v>
      </c>
      <c r="B221" s="7">
        <v>5311</v>
      </c>
      <c r="C221" s="7">
        <v>2212</v>
      </c>
      <c r="D221" s="7" t="s">
        <v>305</v>
      </c>
      <c r="E221" s="49">
        <v>0</v>
      </c>
      <c r="F221" s="176">
        <v>0</v>
      </c>
      <c r="G221" s="107">
        <v>256.5</v>
      </c>
      <c r="H221" s="264" t="e">
        <f t="shared" si="9"/>
        <v>#DIV/0!</v>
      </c>
    </row>
    <row r="222" spans="1:8" ht="18" hidden="1" customHeight="1">
      <c r="A222" s="25"/>
      <c r="B222" s="25">
        <v>5311</v>
      </c>
      <c r="C222" s="25">
        <v>2322</v>
      </c>
      <c r="D222" s="25" t="s">
        <v>223</v>
      </c>
      <c r="E222" s="49"/>
      <c r="F222" s="176"/>
      <c r="G222" s="107"/>
      <c r="H222" s="264" t="e">
        <f t="shared" si="9"/>
        <v>#DIV/0!</v>
      </c>
    </row>
    <row r="223" spans="1:8">
      <c r="A223" s="7"/>
      <c r="B223" s="7">
        <v>5311</v>
      </c>
      <c r="C223" s="7">
        <v>2324</v>
      </c>
      <c r="D223" s="7" t="s">
        <v>625</v>
      </c>
      <c r="E223" s="49">
        <v>50</v>
      </c>
      <c r="F223" s="176">
        <v>50</v>
      </c>
      <c r="G223" s="107">
        <v>281.7</v>
      </c>
      <c r="H223" s="264">
        <f t="shared" si="9"/>
        <v>563.4</v>
      </c>
    </row>
    <row r="224" spans="1:8" ht="17.600000000000001" customHeight="1">
      <c r="A224" s="25"/>
      <c r="B224" s="25">
        <v>5311</v>
      </c>
      <c r="C224" s="25">
        <v>2329</v>
      </c>
      <c r="D224" s="25" t="s">
        <v>219</v>
      </c>
      <c r="E224" s="49">
        <v>0</v>
      </c>
      <c r="F224" s="176">
        <v>0</v>
      </c>
      <c r="G224" s="107">
        <v>3.2</v>
      </c>
      <c r="H224" s="264" t="e">
        <f t="shared" si="9"/>
        <v>#DIV/0!</v>
      </c>
    </row>
    <row r="225" spans="1:8" ht="15.75" hidden="1" customHeight="1">
      <c r="A225" s="25"/>
      <c r="B225" s="25">
        <v>5311</v>
      </c>
      <c r="C225" s="25">
        <v>2329</v>
      </c>
      <c r="D225" s="25" t="s">
        <v>219</v>
      </c>
      <c r="E225" s="49"/>
      <c r="F225" s="176"/>
      <c r="G225" s="107"/>
      <c r="H225" s="264" t="e">
        <f t="shared" si="9"/>
        <v>#DIV/0!</v>
      </c>
    </row>
    <row r="226" spans="1:8" hidden="1">
      <c r="A226" s="25"/>
      <c r="B226" s="25">
        <v>5311</v>
      </c>
      <c r="C226" s="25">
        <v>3113</v>
      </c>
      <c r="D226" s="25" t="s">
        <v>220</v>
      </c>
      <c r="E226" s="49"/>
      <c r="F226" s="176"/>
      <c r="G226" s="107"/>
      <c r="H226" s="264" t="e">
        <f t="shared" si="9"/>
        <v>#DIV/0!</v>
      </c>
    </row>
    <row r="227" spans="1:8" ht="15.45" thickBot="1">
      <c r="A227" s="25"/>
      <c r="B227" s="25">
        <v>6409</v>
      </c>
      <c r="C227" s="25">
        <v>2328</v>
      </c>
      <c r="D227" s="25" t="s">
        <v>221</v>
      </c>
      <c r="E227" s="49">
        <v>0</v>
      </c>
      <c r="F227" s="176">
        <v>0</v>
      </c>
      <c r="G227" s="107">
        <v>0</v>
      </c>
      <c r="H227" s="264" t="e">
        <f t="shared" si="9"/>
        <v>#DIV/0!</v>
      </c>
    </row>
    <row r="228" spans="1:8" ht="15.45" hidden="1" thickBot="1">
      <c r="A228" s="25"/>
      <c r="B228" s="25">
        <v>6409</v>
      </c>
      <c r="C228" s="25">
        <v>2329</v>
      </c>
      <c r="D228" s="25" t="s">
        <v>524</v>
      </c>
      <c r="E228" s="49"/>
      <c r="F228" s="176"/>
      <c r="G228" s="107"/>
      <c r="H228" s="106" t="e">
        <f>(#REF!/F228)*100</f>
        <v>#REF!</v>
      </c>
    </row>
    <row r="229" spans="1:8" ht="16.850000000000001" hidden="1" customHeight="1" thickBot="1">
      <c r="A229" s="7"/>
      <c r="B229" s="7">
        <v>6171</v>
      </c>
      <c r="C229" s="7">
        <v>2212</v>
      </c>
      <c r="D229" s="25" t="s">
        <v>277</v>
      </c>
      <c r="E229" s="49">
        <v>0</v>
      </c>
      <c r="F229" s="176">
        <v>0</v>
      </c>
      <c r="G229" s="107">
        <v>0</v>
      </c>
      <c r="H229" s="106" t="e">
        <f>(#REF!/F229)*100</f>
        <v>#REF!</v>
      </c>
    </row>
    <row r="230" spans="1:8" s="2" customFormat="1" ht="21.75" customHeight="1" thickTop="1" thickBot="1">
      <c r="A230" s="33"/>
      <c r="B230" s="33"/>
      <c r="C230" s="33"/>
      <c r="D230" s="32" t="s">
        <v>47</v>
      </c>
      <c r="E230" s="82">
        <f t="shared" ref="E230:G230" si="10">SUM(E196:E229)</f>
        <v>13185</v>
      </c>
      <c r="F230" s="179">
        <f t="shared" si="10"/>
        <v>13185</v>
      </c>
      <c r="G230" s="196">
        <f t="shared" si="10"/>
        <v>7831.0999999999995</v>
      </c>
      <c r="H230" s="266">
        <f t="shared" ref="H230" si="11">(G230/F230)*100</f>
        <v>59.394008342813798</v>
      </c>
    </row>
    <row r="231" spans="1:8" ht="15" customHeight="1" thickBot="1">
      <c r="A231" s="3"/>
      <c r="B231" s="3"/>
      <c r="C231" s="3"/>
      <c r="D231" s="4"/>
      <c r="E231" s="90"/>
      <c r="F231" s="90"/>
    </row>
    <row r="232" spans="1:8" ht="15" hidden="1" customHeight="1">
      <c r="A232" s="3"/>
      <c r="B232" s="3"/>
      <c r="C232" s="3"/>
      <c r="D232" s="4"/>
      <c r="E232" s="90"/>
      <c r="F232" s="90"/>
    </row>
    <row r="233" spans="1:8" ht="15" hidden="1" customHeight="1">
      <c r="A233" s="3"/>
      <c r="B233" s="3"/>
      <c r="C233" s="3"/>
      <c r="D233" s="4"/>
      <c r="E233" s="90"/>
      <c r="F233" s="90"/>
    </row>
    <row r="234" spans="1:8" ht="15" hidden="1" customHeight="1">
      <c r="A234" s="3"/>
      <c r="B234" s="3"/>
      <c r="C234" s="3"/>
      <c r="D234" s="4"/>
      <c r="E234" s="90"/>
      <c r="F234" s="90"/>
    </row>
    <row r="235" spans="1:8" ht="15" hidden="1" customHeight="1">
      <c r="A235" s="3"/>
      <c r="B235" s="3"/>
      <c r="C235" s="3"/>
      <c r="D235" s="4"/>
      <c r="E235" s="90"/>
      <c r="F235" s="90"/>
    </row>
    <row r="236" spans="1:8" ht="15" hidden="1" customHeight="1">
      <c r="A236" s="3"/>
      <c r="B236" s="3"/>
      <c r="C236" s="3"/>
      <c r="D236" s="4"/>
      <c r="E236" s="90"/>
      <c r="F236" s="90"/>
    </row>
    <row r="237" spans="1:8" ht="15" hidden="1" customHeight="1">
      <c r="A237" s="3"/>
      <c r="B237" s="3"/>
      <c r="C237" s="3"/>
      <c r="D237" s="4"/>
      <c r="E237" s="90"/>
      <c r="F237" s="90"/>
    </row>
    <row r="238" spans="1:8" ht="15" hidden="1" customHeight="1" thickBot="1">
      <c r="A238" s="3"/>
      <c r="B238" s="3"/>
      <c r="C238" s="3"/>
      <c r="D238" s="4"/>
      <c r="E238" s="180"/>
      <c r="F238" s="180"/>
    </row>
    <row r="239" spans="1:8" ht="15" hidden="1" customHeight="1" thickBot="1">
      <c r="A239" s="3"/>
      <c r="B239" s="3"/>
      <c r="C239" s="3"/>
      <c r="D239" s="4"/>
      <c r="E239" s="90"/>
      <c r="F239" s="90"/>
    </row>
    <row r="240" spans="1:8" ht="15.45">
      <c r="A240" s="18" t="s">
        <v>14</v>
      </c>
      <c r="B240" s="18" t="s">
        <v>405</v>
      </c>
      <c r="C240" s="18" t="s">
        <v>406</v>
      </c>
      <c r="D240" s="17" t="s">
        <v>12</v>
      </c>
      <c r="E240" s="16" t="s">
        <v>11</v>
      </c>
      <c r="F240" s="16" t="s">
        <v>11</v>
      </c>
      <c r="G240" s="16" t="s">
        <v>0</v>
      </c>
      <c r="H240" s="108" t="s">
        <v>350</v>
      </c>
    </row>
    <row r="241" spans="1:8" ht="15.75" customHeight="1" thickBot="1">
      <c r="A241" s="15"/>
      <c r="B241" s="15"/>
      <c r="C241" s="15"/>
      <c r="D241" s="14"/>
      <c r="E241" s="184" t="s">
        <v>10</v>
      </c>
      <c r="F241" s="186" t="s">
        <v>9</v>
      </c>
      <c r="G241" s="208" t="s">
        <v>568</v>
      </c>
      <c r="H241" s="115" t="s">
        <v>351</v>
      </c>
    </row>
    <row r="242" spans="1:8" ht="18.75" customHeight="1" thickTop="1">
      <c r="A242" s="23">
        <v>100</v>
      </c>
      <c r="B242" s="1507" t="s">
        <v>349</v>
      </c>
      <c r="C242" s="1508"/>
      <c r="D242" s="1509"/>
      <c r="E242" s="48"/>
      <c r="F242" s="187"/>
      <c r="G242" s="198"/>
      <c r="H242" s="122"/>
    </row>
    <row r="243" spans="1:8">
      <c r="A243" s="7"/>
      <c r="B243" s="7"/>
      <c r="C243" s="7"/>
      <c r="D243" s="7"/>
      <c r="E243" s="49"/>
      <c r="F243" s="176"/>
      <c r="G243" s="199"/>
      <c r="H243" s="120"/>
    </row>
    <row r="244" spans="1:8">
      <c r="A244" s="25"/>
      <c r="B244" s="7"/>
      <c r="C244" s="7">
        <v>1333</v>
      </c>
      <c r="D244" s="7" t="s">
        <v>58</v>
      </c>
      <c r="E244" s="49">
        <v>450</v>
      </c>
      <c r="F244" s="176">
        <v>450</v>
      </c>
      <c r="G244" s="107">
        <v>168.4</v>
      </c>
      <c r="H244" s="264">
        <f t="shared" ref="H244:H265" si="12">(G244/F244)*100</f>
        <v>37.422222222222224</v>
      </c>
    </row>
    <row r="245" spans="1:8">
      <c r="A245" s="25"/>
      <c r="B245" s="7"/>
      <c r="C245" s="7">
        <v>1334</v>
      </c>
      <c r="D245" s="7" t="s">
        <v>57</v>
      </c>
      <c r="E245" s="49">
        <v>250</v>
      </c>
      <c r="F245" s="176">
        <v>250</v>
      </c>
      <c r="G245" s="107">
        <v>266</v>
      </c>
      <c r="H245" s="264">
        <f t="shared" si="12"/>
        <v>106.4</v>
      </c>
    </row>
    <row r="246" spans="1:8">
      <c r="A246" s="25"/>
      <c r="B246" s="7"/>
      <c r="C246" s="7">
        <v>1335</v>
      </c>
      <c r="D246" s="7" t="s">
        <v>56</v>
      </c>
      <c r="E246" s="49">
        <v>25</v>
      </c>
      <c r="F246" s="176">
        <v>25</v>
      </c>
      <c r="G246" s="107">
        <v>16.8</v>
      </c>
      <c r="H246" s="264">
        <f t="shared" si="12"/>
        <v>67.2</v>
      </c>
    </row>
    <row r="247" spans="1:8">
      <c r="A247" s="25"/>
      <c r="B247" s="7"/>
      <c r="C247" s="7">
        <v>1356</v>
      </c>
      <c r="D247" s="7" t="s">
        <v>209</v>
      </c>
      <c r="E247" s="49">
        <v>9000</v>
      </c>
      <c r="F247" s="176">
        <v>9000</v>
      </c>
      <c r="G247" s="107">
        <v>7356.5</v>
      </c>
      <c r="H247" s="264">
        <f t="shared" si="12"/>
        <v>81.738888888888894</v>
      </c>
    </row>
    <row r="248" spans="1:8">
      <c r="A248" s="7"/>
      <c r="B248" s="7"/>
      <c r="C248" s="7">
        <v>1361</v>
      </c>
      <c r="D248" s="7" t="s">
        <v>28</v>
      </c>
      <c r="E248" s="49">
        <v>2380</v>
      </c>
      <c r="F248" s="176">
        <v>2380</v>
      </c>
      <c r="G248" s="107">
        <v>1156.3</v>
      </c>
      <c r="H248" s="264">
        <f t="shared" si="12"/>
        <v>48.584033613445378</v>
      </c>
    </row>
    <row r="249" spans="1:8" ht="15.45" hidden="1">
      <c r="A249" s="26"/>
      <c r="B249" s="26"/>
      <c r="C249" s="7">
        <v>4111</v>
      </c>
      <c r="D249" s="7" t="s">
        <v>417</v>
      </c>
      <c r="E249" s="49"/>
      <c r="F249" s="176"/>
      <c r="G249" s="107"/>
      <c r="H249" s="264" t="e">
        <f t="shared" si="12"/>
        <v>#DIV/0!</v>
      </c>
    </row>
    <row r="250" spans="1:8" ht="15.45" hidden="1">
      <c r="A250" s="26"/>
      <c r="B250" s="26"/>
      <c r="C250" s="7">
        <v>4216</v>
      </c>
      <c r="D250" s="7" t="s">
        <v>46</v>
      </c>
      <c r="E250" s="49"/>
      <c r="F250" s="176"/>
      <c r="G250" s="107"/>
      <c r="H250" s="264" t="e">
        <f t="shared" si="12"/>
        <v>#DIV/0!</v>
      </c>
    </row>
    <row r="251" spans="1:8" ht="15.45">
      <c r="A251" s="26"/>
      <c r="B251" s="26"/>
      <c r="C251" s="7">
        <v>4121</v>
      </c>
      <c r="D251" s="7" t="s">
        <v>421</v>
      </c>
      <c r="E251" s="49">
        <v>0</v>
      </c>
      <c r="F251" s="176">
        <v>0</v>
      </c>
      <c r="G251" s="107">
        <v>3</v>
      </c>
      <c r="H251" s="264" t="e">
        <f t="shared" si="12"/>
        <v>#DIV/0!</v>
      </c>
    </row>
    <row r="252" spans="1:8" ht="15" hidden="1" customHeight="1">
      <c r="A252" s="25"/>
      <c r="B252" s="25">
        <v>1036</v>
      </c>
      <c r="C252" s="25">
        <v>2324</v>
      </c>
      <c r="D252" s="25" t="s">
        <v>507</v>
      </c>
      <c r="E252" s="49"/>
      <c r="F252" s="176"/>
      <c r="G252" s="107"/>
      <c r="H252" s="264" t="e">
        <f t="shared" si="12"/>
        <v>#DIV/0!</v>
      </c>
    </row>
    <row r="253" spans="1:8" ht="15" customHeight="1">
      <c r="A253" s="25"/>
      <c r="B253" s="25">
        <v>1069</v>
      </c>
      <c r="C253" s="25">
        <v>2212</v>
      </c>
      <c r="D253" s="25" t="s">
        <v>511</v>
      </c>
      <c r="E253" s="49">
        <v>0</v>
      </c>
      <c r="F253" s="176">
        <v>0</v>
      </c>
      <c r="G253" s="107">
        <v>10</v>
      </c>
      <c r="H253" s="264" t="e">
        <f t="shared" si="12"/>
        <v>#DIV/0!</v>
      </c>
    </row>
    <row r="254" spans="1:8" ht="15" customHeight="1">
      <c r="A254" s="25"/>
      <c r="B254" s="25">
        <v>1070</v>
      </c>
      <c r="C254" s="25">
        <v>2212</v>
      </c>
      <c r="D254" s="25" t="s">
        <v>210</v>
      </c>
      <c r="E254" s="49">
        <v>35</v>
      </c>
      <c r="F254" s="176">
        <v>35</v>
      </c>
      <c r="G254" s="107">
        <v>52.4</v>
      </c>
      <c r="H254" s="264">
        <f t="shared" si="12"/>
        <v>149.71428571428572</v>
      </c>
    </row>
    <row r="255" spans="1:8">
      <c r="A255" s="7"/>
      <c r="B255" s="7">
        <v>2169</v>
      </c>
      <c r="C255" s="7">
        <v>2212</v>
      </c>
      <c r="D255" s="7" t="s">
        <v>224</v>
      </c>
      <c r="E255" s="49">
        <v>200</v>
      </c>
      <c r="F255" s="176">
        <v>200</v>
      </c>
      <c r="G255" s="107">
        <v>290</v>
      </c>
      <c r="H255" s="264">
        <f t="shared" si="12"/>
        <v>145</v>
      </c>
    </row>
    <row r="256" spans="1:8" hidden="1">
      <c r="A256" s="25"/>
      <c r="B256" s="25">
        <v>3635</v>
      </c>
      <c r="C256" s="25">
        <v>3122</v>
      </c>
      <c r="D256" s="7" t="s">
        <v>45</v>
      </c>
      <c r="E256" s="49"/>
      <c r="F256" s="176"/>
      <c r="G256" s="107"/>
      <c r="H256" s="264" t="e">
        <f t="shared" si="12"/>
        <v>#DIV/0!</v>
      </c>
    </row>
    <row r="257" spans="1:8" ht="15.9" hidden="1" customHeight="1">
      <c r="A257" s="26"/>
      <c r="B257" s="27">
        <v>2169</v>
      </c>
      <c r="C257" s="7">
        <v>2324</v>
      </c>
      <c r="D257" s="7" t="s">
        <v>460</v>
      </c>
      <c r="E257" s="49"/>
      <c r="F257" s="176"/>
      <c r="G257" s="107"/>
      <c r="H257" s="264" t="e">
        <f t="shared" si="12"/>
        <v>#DIV/0!</v>
      </c>
    </row>
    <row r="258" spans="1:8" ht="15" customHeight="1">
      <c r="A258" s="25"/>
      <c r="B258" s="25">
        <v>2369</v>
      </c>
      <c r="C258" s="25">
        <v>2212</v>
      </c>
      <c r="D258" s="25" t="s">
        <v>211</v>
      </c>
      <c r="E258" s="49">
        <v>15</v>
      </c>
      <c r="F258" s="176">
        <v>15</v>
      </c>
      <c r="G258" s="107">
        <v>1.5</v>
      </c>
      <c r="H258" s="264">
        <f t="shared" si="12"/>
        <v>10</v>
      </c>
    </row>
    <row r="259" spans="1:8" ht="15" customHeight="1">
      <c r="A259" s="25"/>
      <c r="B259" s="7">
        <v>3322</v>
      </c>
      <c r="C259" s="7">
        <v>2212</v>
      </c>
      <c r="D259" s="7" t="s">
        <v>212</v>
      </c>
      <c r="E259" s="49">
        <v>40</v>
      </c>
      <c r="F259" s="176">
        <v>40</v>
      </c>
      <c r="G259" s="107">
        <v>120</v>
      </c>
      <c r="H259" s="264">
        <f t="shared" si="12"/>
        <v>300</v>
      </c>
    </row>
    <row r="260" spans="1:8" ht="15" customHeight="1">
      <c r="A260" s="25"/>
      <c r="B260" s="7">
        <v>3729</v>
      </c>
      <c r="C260" s="7">
        <v>2212</v>
      </c>
      <c r="D260" s="7" t="s">
        <v>442</v>
      </c>
      <c r="E260" s="49">
        <v>2</v>
      </c>
      <c r="F260" s="176">
        <v>2</v>
      </c>
      <c r="G260" s="107">
        <v>0</v>
      </c>
      <c r="H260" s="264">
        <f t="shared" si="12"/>
        <v>0</v>
      </c>
    </row>
    <row r="261" spans="1:8" ht="15" customHeight="1">
      <c r="A261" s="25"/>
      <c r="B261" s="25">
        <v>3749</v>
      </c>
      <c r="C261" s="25">
        <v>2212</v>
      </c>
      <c r="D261" s="25" t="s">
        <v>281</v>
      </c>
      <c r="E261" s="49">
        <v>8</v>
      </c>
      <c r="F261" s="176">
        <v>8</v>
      </c>
      <c r="G261" s="107">
        <v>9</v>
      </c>
      <c r="H261" s="264">
        <f t="shared" si="12"/>
        <v>112.5</v>
      </c>
    </row>
    <row r="262" spans="1:8" ht="15" hidden="1" customHeight="1">
      <c r="A262" s="25"/>
      <c r="B262" s="7">
        <v>3769</v>
      </c>
      <c r="C262" s="7">
        <v>2212</v>
      </c>
      <c r="D262" s="7" t="s">
        <v>542</v>
      </c>
      <c r="E262" s="49"/>
      <c r="F262" s="176"/>
      <c r="G262" s="107"/>
      <c r="H262" s="264" t="e">
        <f t="shared" si="12"/>
        <v>#DIV/0!</v>
      </c>
    </row>
    <row r="263" spans="1:8" ht="15" hidden="1" customHeight="1">
      <c r="A263" s="25"/>
      <c r="B263" s="7">
        <v>6171</v>
      </c>
      <c r="C263" s="7">
        <v>2111</v>
      </c>
      <c r="D263" s="7" t="s">
        <v>516</v>
      </c>
      <c r="E263" s="49"/>
      <c r="F263" s="176"/>
      <c r="G263" s="107"/>
      <c r="H263" s="264" t="e">
        <f t="shared" si="12"/>
        <v>#DIV/0!</v>
      </c>
    </row>
    <row r="264" spans="1:8" ht="15" customHeight="1">
      <c r="A264" s="25"/>
      <c r="B264" s="7">
        <v>6171</v>
      </c>
      <c r="C264" s="7">
        <v>2212</v>
      </c>
      <c r="D264" s="7" t="s">
        <v>215</v>
      </c>
      <c r="E264" s="49">
        <v>3</v>
      </c>
      <c r="F264" s="176">
        <v>3</v>
      </c>
      <c r="G264" s="107">
        <v>7.3</v>
      </c>
      <c r="H264" s="264">
        <f t="shared" si="12"/>
        <v>243.33333333333331</v>
      </c>
    </row>
    <row r="265" spans="1:8" ht="15.45" thickBot="1">
      <c r="A265" s="25"/>
      <c r="B265" s="25">
        <v>6171</v>
      </c>
      <c r="C265" s="25">
        <v>2324</v>
      </c>
      <c r="D265" s="7" t="s">
        <v>626</v>
      </c>
      <c r="E265" s="49">
        <v>58</v>
      </c>
      <c r="F265" s="176">
        <v>58</v>
      </c>
      <c r="G265" s="107">
        <v>59.5</v>
      </c>
      <c r="H265" s="264">
        <f t="shared" si="12"/>
        <v>102.58620689655173</v>
      </c>
    </row>
    <row r="266" spans="1:8" ht="15" hidden="1" customHeight="1">
      <c r="A266" s="25"/>
      <c r="B266" s="7">
        <v>2169</v>
      </c>
      <c r="C266" s="54">
        <v>2324</v>
      </c>
      <c r="D266" s="7" t="s">
        <v>322</v>
      </c>
      <c r="E266" s="49"/>
      <c r="F266" s="176"/>
      <c r="G266" s="107"/>
      <c r="H266" s="106" t="e">
        <f>(#REF!/F266)*100</f>
        <v>#REF!</v>
      </c>
    </row>
    <row r="267" spans="1:8" ht="15" hidden="1" customHeight="1">
      <c r="A267" s="25"/>
      <c r="B267" s="7">
        <v>6171</v>
      </c>
      <c r="C267" s="7">
        <v>2212</v>
      </c>
      <c r="D267" s="7" t="s">
        <v>296</v>
      </c>
      <c r="E267" s="49"/>
      <c r="F267" s="176"/>
      <c r="G267" s="107"/>
      <c r="H267" s="106" t="e">
        <f>(#REF!/F267)*100</f>
        <v>#REF!</v>
      </c>
    </row>
    <row r="268" spans="1:8" ht="15" hidden="1" customHeight="1" thickBot="1">
      <c r="A268" s="25"/>
      <c r="B268" s="7">
        <v>6171</v>
      </c>
      <c r="C268" s="7">
        <v>3113</v>
      </c>
      <c r="D268" s="7" t="s">
        <v>512</v>
      </c>
      <c r="E268" s="49"/>
      <c r="F268" s="176"/>
      <c r="G268" s="107"/>
      <c r="H268" s="106" t="e">
        <f>(#REF!/F268)*100</f>
        <v>#REF!</v>
      </c>
    </row>
    <row r="269" spans="1:8" ht="15.45" hidden="1" thickBot="1">
      <c r="A269" s="25">
        <v>98018</v>
      </c>
      <c r="B269" s="25">
        <v>6402</v>
      </c>
      <c r="C269" s="25">
        <v>2222</v>
      </c>
      <c r="D269" s="7" t="s">
        <v>477</v>
      </c>
      <c r="E269" s="49">
        <v>0</v>
      </c>
      <c r="F269" s="176">
        <v>0</v>
      </c>
      <c r="G269" s="107">
        <v>0</v>
      </c>
      <c r="H269" s="106" t="e">
        <f>(#REF!/F269)*100</f>
        <v>#REF!</v>
      </c>
    </row>
    <row r="270" spans="1:8" s="2" customFormat="1" ht="21.75" customHeight="1" thickTop="1" thickBot="1">
      <c r="A270" s="33"/>
      <c r="B270" s="33"/>
      <c r="C270" s="33"/>
      <c r="D270" s="32" t="s">
        <v>44</v>
      </c>
      <c r="E270" s="82">
        <f t="shared" ref="E270:G270" si="13">SUM(E244:E269)</f>
        <v>12466</v>
      </c>
      <c r="F270" s="179">
        <f t="shared" si="13"/>
        <v>12466</v>
      </c>
      <c r="G270" s="196">
        <f t="shared" si="13"/>
        <v>9516.6999999999989</v>
      </c>
      <c r="H270" s="266">
        <f t="shared" ref="H270" si="14">(G270/F270)*100</f>
        <v>76.341248195090643</v>
      </c>
    </row>
    <row r="271" spans="1:8" ht="15" customHeight="1">
      <c r="A271" s="3"/>
      <c r="B271" s="3"/>
      <c r="C271" s="3"/>
      <c r="D271" s="4"/>
      <c r="E271" s="90"/>
      <c r="F271" s="90"/>
    </row>
    <row r="272" spans="1:8" ht="0.75" customHeight="1">
      <c r="A272" s="3"/>
      <c r="B272" s="3"/>
      <c r="C272" s="3"/>
      <c r="D272" s="4"/>
      <c r="E272" s="90"/>
      <c r="F272" s="90"/>
    </row>
    <row r="273" spans="1:8" ht="15" hidden="1" customHeight="1">
      <c r="A273" s="3"/>
      <c r="B273" s="3"/>
      <c r="C273" s="3"/>
      <c r="D273" s="4"/>
      <c r="E273" s="90"/>
      <c r="F273" s="90"/>
    </row>
    <row r="274" spans="1:8" ht="6.75" customHeight="1" thickBot="1">
      <c r="A274" s="3"/>
      <c r="B274" s="3"/>
      <c r="C274" s="3"/>
      <c r="D274" s="4"/>
      <c r="E274" s="90"/>
      <c r="F274" s="90"/>
    </row>
    <row r="275" spans="1:8" ht="15.45">
      <c r="A275" s="18" t="s">
        <v>14</v>
      </c>
      <c r="B275" s="18" t="s">
        <v>405</v>
      </c>
      <c r="C275" s="18" t="s">
        <v>406</v>
      </c>
      <c r="D275" s="17" t="s">
        <v>12</v>
      </c>
      <c r="E275" s="16" t="s">
        <v>11</v>
      </c>
      <c r="F275" s="16" t="s">
        <v>11</v>
      </c>
      <c r="G275" s="16" t="s">
        <v>0</v>
      </c>
      <c r="H275" s="108" t="s">
        <v>350</v>
      </c>
    </row>
    <row r="276" spans="1:8" ht="15.75" customHeight="1" thickBot="1">
      <c r="A276" s="15"/>
      <c r="B276" s="15"/>
      <c r="C276" s="15"/>
      <c r="D276" s="14"/>
      <c r="E276" s="184" t="s">
        <v>10</v>
      </c>
      <c r="F276" s="186" t="s">
        <v>9</v>
      </c>
      <c r="G276" s="208" t="s">
        <v>568</v>
      </c>
      <c r="H276" s="115" t="s">
        <v>351</v>
      </c>
    </row>
    <row r="277" spans="1:8" ht="20.25" customHeight="1" thickTop="1">
      <c r="A277" s="13">
        <v>110</v>
      </c>
      <c r="B277" s="26"/>
      <c r="C277" s="26"/>
      <c r="D277" s="26" t="s">
        <v>43</v>
      </c>
      <c r="E277" s="48"/>
      <c r="F277" s="187"/>
      <c r="G277" s="198"/>
      <c r="H277" s="122"/>
    </row>
    <row r="278" spans="1:8" ht="16.5" customHeight="1">
      <c r="A278" s="13"/>
      <c r="B278" s="26"/>
      <c r="C278" s="26"/>
      <c r="D278" s="26"/>
      <c r="E278" s="48"/>
      <c r="F278" s="188"/>
      <c r="G278" s="195"/>
      <c r="H278" s="110"/>
    </row>
    <row r="279" spans="1:8">
      <c r="A279" s="7"/>
      <c r="B279" s="7"/>
      <c r="C279" s="7">
        <v>1111</v>
      </c>
      <c r="D279" s="7" t="s">
        <v>385</v>
      </c>
      <c r="E279" s="49">
        <v>64351</v>
      </c>
      <c r="F279" s="176">
        <v>64351</v>
      </c>
      <c r="G279" s="107">
        <v>31857.9</v>
      </c>
      <c r="H279" s="264">
        <f t="shared" ref="H279:H342" si="15">(G279/F279)*100</f>
        <v>49.506456776118476</v>
      </c>
    </row>
    <row r="280" spans="1:8">
      <c r="A280" s="7"/>
      <c r="B280" s="7"/>
      <c r="C280" s="7">
        <v>1112</v>
      </c>
      <c r="D280" s="7" t="s">
        <v>386</v>
      </c>
      <c r="E280" s="49">
        <v>2279</v>
      </c>
      <c r="F280" s="176">
        <v>2279</v>
      </c>
      <c r="G280" s="107">
        <v>1139.8</v>
      </c>
      <c r="H280" s="264">
        <f t="shared" si="15"/>
        <v>50.01316366827556</v>
      </c>
    </row>
    <row r="281" spans="1:8">
      <c r="A281" s="7"/>
      <c r="B281" s="7"/>
      <c r="C281" s="7">
        <v>1113</v>
      </c>
      <c r="D281" s="7" t="s">
        <v>387</v>
      </c>
      <c r="E281" s="49">
        <v>9330</v>
      </c>
      <c r="F281" s="176">
        <v>9330</v>
      </c>
      <c r="G281" s="107">
        <v>5667.8</v>
      </c>
      <c r="H281" s="264">
        <f t="shared" si="15"/>
        <v>60.748124330117903</v>
      </c>
    </row>
    <row r="282" spans="1:8">
      <c r="A282" s="7"/>
      <c r="B282" s="7"/>
      <c r="C282" s="7">
        <v>1121</v>
      </c>
      <c r="D282" s="7" t="s">
        <v>42</v>
      </c>
      <c r="E282" s="49">
        <v>74912</v>
      </c>
      <c r="F282" s="176">
        <v>74912</v>
      </c>
      <c r="G282" s="107">
        <v>40031.4</v>
      </c>
      <c r="H282" s="264">
        <f t="shared" si="15"/>
        <v>53.437900469884667</v>
      </c>
    </row>
    <row r="283" spans="1:8">
      <c r="A283" s="7"/>
      <c r="B283" s="7"/>
      <c r="C283" s="7">
        <v>1122</v>
      </c>
      <c r="D283" s="7" t="s">
        <v>41</v>
      </c>
      <c r="E283" s="49">
        <v>10000</v>
      </c>
      <c r="F283" s="176">
        <v>12294.4</v>
      </c>
      <c r="G283" s="107">
        <v>12294.3</v>
      </c>
      <c r="H283" s="264">
        <f t="shared" si="15"/>
        <v>99.999186621551274</v>
      </c>
    </row>
    <row r="284" spans="1:8">
      <c r="A284" s="7"/>
      <c r="B284" s="7"/>
      <c r="C284" s="7">
        <v>1211</v>
      </c>
      <c r="D284" s="7" t="s">
        <v>40</v>
      </c>
      <c r="E284" s="49">
        <v>206070</v>
      </c>
      <c r="F284" s="176">
        <v>206070</v>
      </c>
      <c r="G284" s="107">
        <v>108209.5</v>
      </c>
      <c r="H284" s="264">
        <f t="shared" si="15"/>
        <v>52.511039937885187</v>
      </c>
    </row>
    <row r="285" spans="1:8" hidden="1">
      <c r="A285" s="7"/>
      <c r="B285" s="7"/>
      <c r="C285" s="7">
        <v>1340</v>
      </c>
      <c r="D285" s="7" t="s">
        <v>569</v>
      </c>
      <c r="E285" s="49">
        <v>0</v>
      </c>
      <c r="F285" s="176">
        <v>0</v>
      </c>
      <c r="G285" s="107"/>
      <c r="H285" s="264" t="e">
        <f t="shared" si="15"/>
        <v>#DIV/0!</v>
      </c>
    </row>
    <row r="286" spans="1:8">
      <c r="A286" s="7"/>
      <c r="B286" s="7"/>
      <c r="C286" s="7">
        <v>1341</v>
      </c>
      <c r="D286" s="7" t="s">
        <v>39</v>
      </c>
      <c r="E286" s="49">
        <v>860</v>
      </c>
      <c r="F286" s="176">
        <v>860</v>
      </c>
      <c r="G286" s="107">
        <v>835</v>
      </c>
      <c r="H286" s="264">
        <f t="shared" si="15"/>
        <v>97.093023255813947</v>
      </c>
    </row>
    <row r="287" spans="1:8" ht="15" customHeight="1">
      <c r="A287" s="29"/>
      <c r="B287" s="26"/>
      <c r="C287" s="27">
        <v>1342</v>
      </c>
      <c r="D287" s="27" t="s">
        <v>517</v>
      </c>
      <c r="E287" s="49">
        <v>360</v>
      </c>
      <c r="F287" s="176">
        <v>360</v>
      </c>
      <c r="G287" s="107">
        <v>243.3</v>
      </c>
      <c r="H287" s="264">
        <f t="shared" si="15"/>
        <v>67.583333333333343</v>
      </c>
    </row>
    <row r="288" spans="1:8">
      <c r="A288" s="28"/>
      <c r="B288" s="27"/>
      <c r="C288" s="27">
        <v>1343</v>
      </c>
      <c r="D288" s="27" t="s">
        <v>38</v>
      </c>
      <c r="E288" s="49">
        <v>1250</v>
      </c>
      <c r="F288" s="176">
        <v>1250</v>
      </c>
      <c r="G288" s="107">
        <v>897.1</v>
      </c>
      <c r="H288" s="264">
        <f t="shared" si="15"/>
        <v>71.768000000000001</v>
      </c>
    </row>
    <row r="289" spans="1:8">
      <c r="A289" s="6"/>
      <c r="B289" s="7"/>
      <c r="C289" s="7">
        <v>1345</v>
      </c>
      <c r="D289" s="7" t="s">
        <v>570</v>
      </c>
      <c r="E289" s="49">
        <v>13200</v>
      </c>
      <c r="F289" s="176">
        <v>13200</v>
      </c>
      <c r="G289" s="107">
        <v>10675.4</v>
      </c>
      <c r="H289" s="264">
        <f t="shared" si="15"/>
        <v>80.874242424242425</v>
      </c>
    </row>
    <row r="290" spans="1:8">
      <c r="A290" s="6"/>
      <c r="B290" s="7"/>
      <c r="C290" s="7">
        <v>1349</v>
      </c>
      <c r="D290" s="7" t="s">
        <v>520</v>
      </c>
      <c r="E290" s="49">
        <v>0</v>
      </c>
      <c r="F290" s="176">
        <v>0</v>
      </c>
      <c r="G290" s="107">
        <v>227</v>
      </c>
      <c r="H290" s="264" t="e">
        <f t="shared" si="15"/>
        <v>#DIV/0!</v>
      </c>
    </row>
    <row r="291" spans="1:8">
      <c r="A291" s="7"/>
      <c r="B291" s="7"/>
      <c r="C291" s="7">
        <v>1361</v>
      </c>
      <c r="D291" s="7" t="s">
        <v>37</v>
      </c>
      <c r="E291" s="49">
        <v>0</v>
      </c>
      <c r="F291" s="176">
        <v>0</v>
      </c>
      <c r="G291" s="107">
        <v>1.7</v>
      </c>
      <c r="H291" s="264" t="e">
        <f t="shared" si="15"/>
        <v>#DIV/0!</v>
      </c>
    </row>
    <row r="292" spans="1:8" ht="16.2" customHeight="1">
      <c r="A292" s="7"/>
      <c r="B292" s="7"/>
      <c r="C292" s="7">
        <v>1381</v>
      </c>
      <c r="D292" s="7" t="s">
        <v>388</v>
      </c>
      <c r="E292" s="49">
        <v>0</v>
      </c>
      <c r="F292" s="176">
        <v>0</v>
      </c>
      <c r="G292" s="107">
        <v>1723.9</v>
      </c>
      <c r="H292" s="264" t="e">
        <f t="shared" si="15"/>
        <v>#DIV/0!</v>
      </c>
    </row>
    <row r="293" spans="1:8" hidden="1">
      <c r="A293" s="7"/>
      <c r="B293" s="7"/>
      <c r="C293" s="7">
        <v>1382</v>
      </c>
      <c r="D293" s="7" t="s">
        <v>272</v>
      </c>
      <c r="E293" s="49"/>
      <c r="F293" s="176"/>
      <c r="G293" s="107"/>
      <c r="H293" s="264" t="e">
        <f t="shared" si="15"/>
        <v>#DIV/0!</v>
      </c>
    </row>
    <row r="294" spans="1:8">
      <c r="A294" s="7"/>
      <c r="B294" s="7"/>
      <c r="C294" s="7">
        <v>1383</v>
      </c>
      <c r="D294" s="7" t="s">
        <v>230</v>
      </c>
      <c r="E294" s="49">
        <v>0</v>
      </c>
      <c r="F294" s="176">
        <v>0</v>
      </c>
      <c r="G294" s="107">
        <v>418.3</v>
      </c>
      <c r="H294" s="264" t="e">
        <f t="shared" si="15"/>
        <v>#DIV/0!</v>
      </c>
    </row>
    <row r="295" spans="1:8">
      <c r="A295" s="7"/>
      <c r="B295" s="7"/>
      <c r="C295" s="7">
        <v>1511</v>
      </c>
      <c r="D295" s="7" t="s">
        <v>36</v>
      </c>
      <c r="E295" s="49">
        <v>23000</v>
      </c>
      <c r="F295" s="176">
        <v>23000</v>
      </c>
      <c r="G295" s="107">
        <v>16975.7</v>
      </c>
      <c r="H295" s="264">
        <f t="shared" si="15"/>
        <v>73.807391304347831</v>
      </c>
    </row>
    <row r="296" spans="1:8" hidden="1">
      <c r="A296" s="7"/>
      <c r="B296" s="7"/>
      <c r="C296" s="7">
        <v>2451</v>
      </c>
      <c r="D296" s="7" t="s">
        <v>393</v>
      </c>
      <c r="E296" s="49"/>
      <c r="F296" s="176"/>
      <c r="G296" s="107"/>
      <c r="H296" s="264" t="e">
        <f t="shared" si="15"/>
        <v>#DIV/0!</v>
      </c>
    </row>
    <row r="297" spans="1:8" hidden="1">
      <c r="A297" s="7"/>
      <c r="B297" s="7"/>
      <c r="C297" s="7">
        <v>3201</v>
      </c>
      <c r="D297" s="7" t="s">
        <v>339</v>
      </c>
      <c r="E297" s="49"/>
      <c r="F297" s="176"/>
      <c r="G297" s="107"/>
      <c r="H297" s="264" t="e">
        <f t="shared" si="15"/>
        <v>#DIV/0!</v>
      </c>
    </row>
    <row r="298" spans="1:8">
      <c r="A298" s="7"/>
      <c r="B298" s="7"/>
      <c r="C298" s="7">
        <v>4111</v>
      </c>
      <c r="D298" s="7" t="s">
        <v>600</v>
      </c>
      <c r="E298" s="49">
        <v>0</v>
      </c>
      <c r="F298" s="176">
        <v>1565.2</v>
      </c>
      <c r="G298" s="107">
        <v>1565.2</v>
      </c>
      <c r="H298" s="264">
        <f t="shared" si="15"/>
        <v>100</v>
      </c>
    </row>
    <row r="299" spans="1:8">
      <c r="A299" s="7"/>
      <c r="B299" s="7"/>
      <c r="C299" s="7">
        <v>4112</v>
      </c>
      <c r="D299" s="7" t="s">
        <v>35</v>
      </c>
      <c r="E299" s="49">
        <v>47344</v>
      </c>
      <c r="F299" s="176">
        <v>47343.7</v>
      </c>
      <c r="G299" s="107">
        <v>23671.8</v>
      </c>
      <c r="H299" s="264">
        <f t="shared" si="15"/>
        <v>49.999894389327409</v>
      </c>
    </row>
    <row r="300" spans="1:8" hidden="1">
      <c r="A300" s="6">
        <v>34053</v>
      </c>
      <c r="B300" s="7"/>
      <c r="C300" s="7">
        <v>4116</v>
      </c>
      <c r="D300" s="7" t="s">
        <v>527</v>
      </c>
      <c r="E300" s="49"/>
      <c r="F300" s="176"/>
      <c r="G300" s="107"/>
      <c r="H300" s="264" t="e">
        <f t="shared" si="15"/>
        <v>#DIV/0!</v>
      </c>
    </row>
    <row r="301" spans="1:8" hidden="1">
      <c r="A301" s="6">
        <v>34070</v>
      </c>
      <c r="B301" s="7"/>
      <c r="C301" s="7">
        <v>4116</v>
      </c>
      <c r="D301" s="7" t="s">
        <v>543</v>
      </c>
      <c r="E301" s="49"/>
      <c r="F301" s="176"/>
      <c r="G301" s="107"/>
      <c r="H301" s="264" t="e">
        <f t="shared" si="15"/>
        <v>#DIV/0!</v>
      </c>
    </row>
    <row r="302" spans="1:8" hidden="1">
      <c r="A302" s="6">
        <v>33063</v>
      </c>
      <c r="B302" s="7"/>
      <c r="C302" s="7">
        <v>4116</v>
      </c>
      <c r="D302" s="7" t="s">
        <v>208</v>
      </c>
      <c r="E302" s="49"/>
      <c r="F302" s="176"/>
      <c r="G302" s="107"/>
      <c r="H302" s="264" t="e">
        <f t="shared" si="15"/>
        <v>#DIV/0!</v>
      </c>
    </row>
    <row r="303" spans="1:8">
      <c r="A303" s="6">
        <v>13013</v>
      </c>
      <c r="B303" s="7"/>
      <c r="C303" s="7">
        <v>4116</v>
      </c>
      <c r="D303" s="7" t="s">
        <v>521</v>
      </c>
      <c r="E303" s="49">
        <v>0</v>
      </c>
      <c r="F303" s="176">
        <v>576.1</v>
      </c>
      <c r="G303" s="107">
        <v>576</v>
      </c>
      <c r="H303" s="264">
        <f t="shared" si="15"/>
        <v>99.982641902447483</v>
      </c>
    </row>
    <row r="304" spans="1:8" hidden="1">
      <c r="A304" s="6">
        <v>13351</v>
      </c>
      <c r="B304" s="7"/>
      <c r="C304" s="7">
        <v>4116</v>
      </c>
      <c r="D304" s="7" t="s">
        <v>485</v>
      </c>
      <c r="E304" s="49"/>
      <c r="F304" s="176"/>
      <c r="G304" s="107"/>
      <c r="H304" s="264" t="e">
        <f t="shared" si="15"/>
        <v>#DIV/0!</v>
      </c>
    </row>
    <row r="305" spans="1:8" hidden="1">
      <c r="A305" s="6">
        <v>34053</v>
      </c>
      <c r="B305" s="7"/>
      <c r="C305" s="7">
        <v>4116</v>
      </c>
      <c r="D305" s="7" t="s">
        <v>318</v>
      </c>
      <c r="E305" s="49"/>
      <c r="F305" s="176"/>
      <c r="G305" s="107"/>
      <c r="H305" s="264" t="e">
        <f t="shared" si="15"/>
        <v>#DIV/0!</v>
      </c>
    </row>
    <row r="306" spans="1:8" hidden="1">
      <c r="A306" s="6">
        <v>34070</v>
      </c>
      <c r="B306" s="7"/>
      <c r="C306" s="7">
        <v>4116</v>
      </c>
      <c r="D306" s="7" t="s">
        <v>278</v>
      </c>
      <c r="E306" s="49"/>
      <c r="F306" s="176"/>
      <c r="G306" s="107"/>
      <c r="H306" s="264" t="e">
        <f t="shared" si="15"/>
        <v>#DIV/0!</v>
      </c>
    </row>
    <row r="307" spans="1:8" hidden="1">
      <c r="A307" s="6">
        <v>35024</v>
      </c>
      <c r="B307" s="7"/>
      <c r="C307" s="7">
        <v>4116</v>
      </c>
      <c r="D307" s="7" t="s">
        <v>505</v>
      </c>
      <c r="E307" s="49"/>
      <c r="F307" s="176"/>
      <c r="G307" s="107"/>
      <c r="H307" s="264" t="e">
        <f t="shared" si="15"/>
        <v>#DIV/0!</v>
      </c>
    </row>
    <row r="308" spans="1:8" hidden="1">
      <c r="A308" s="6">
        <v>35442</v>
      </c>
      <c r="B308" s="7"/>
      <c r="C308" s="7">
        <v>4116</v>
      </c>
      <c r="D308" s="7" t="s">
        <v>501</v>
      </c>
      <c r="E308" s="49"/>
      <c r="F308" s="176"/>
      <c r="G308" s="107"/>
      <c r="H308" s="264" t="e">
        <f t="shared" si="15"/>
        <v>#DIV/0!</v>
      </c>
    </row>
    <row r="309" spans="1:8" hidden="1">
      <c r="A309" s="6">
        <v>341</v>
      </c>
      <c r="B309" s="7"/>
      <c r="C309" s="7">
        <v>4122</v>
      </c>
      <c r="D309" s="7" t="s">
        <v>290</v>
      </c>
      <c r="E309" s="49"/>
      <c r="F309" s="176"/>
      <c r="G309" s="107"/>
      <c r="H309" s="264" t="e">
        <f t="shared" si="15"/>
        <v>#DIV/0!</v>
      </c>
    </row>
    <row r="310" spans="1:8" hidden="1">
      <c r="A310" s="7">
        <v>431</v>
      </c>
      <c r="B310" s="7"/>
      <c r="C310" s="7">
        <v>4122</v>
      </c>
      <c r="D310" s="7" t="s">
        <v>270</v>
      </c>
      <c r="E310" s="49"/>
      <c r="F310" s="176"/>
      <c r="G310" s="107"/>
      <c r="H310" s="264" t="e">
        <f t="shared" si="15"/>
        <v>#DIV/0!</v>
      </c>
    </row>
    <row r="311" spans="1:8" hidden="1">
      <c r="A311" s="7">
        <v>341</v>
      </c>
      <c r="B311" s="7"/>
      <c r="C311" s="7">
        <v>4122</v>
      </c>
      <c r="D311" s="7" t="s">
        <v>413</v>
      </c>
      <c r="E311" s="49"/>
      <c r="F311" s="176"/>
      <c r="G311" s="107"/>
      <c r="H311" s="264" t="e">
        <f t="shared" si="15"/>
        <v>#DIV/0!</v>
      </c>
    </row>
    <row r="312" spans="1:8">
      <c r="A312" s="6">
        <v>13013</v>
      </c>
      <c r="B312" s="7"/>
      <c r="C312" s="7">
        <v>4116</v>
      </c>
      <c r="D312" s="7" t="s">
        <v>522</v>
      </c>
      <c r="E312" s="49">
        <v>3425</v>
      </c>
      <c r="F312" s="176">
        <v>3425</v>
      </c>
      <c r="G312" s="107">
        <v>130.1</v>
      </c>
      <c r="H312" s="264">
        <f t="shared" si="15"/>
        <v>3.7985401459854011</v>
      </c>
    </row>
    <row r="313" spans="1:8" hidden="1">
      <c r="A313" s="6">
        <v>13351</v>
      </c>
      <c r="B313" s="7"/>
      <c r="C313" s="7">
        <v>4116</v>
      </c>
      <c r="D313" s="7" t="s">
        <v>525</v>
      </c>
      <c r="E313" s="49"/>
      <c r="F313" s="176"/>
      <c r="G313" s="107"/>
      <c r="H313" s="264" t="e">
        <f t="shared" si="15"/>
        <v>#DIV/0!</v>
      </c>
    </row>
    <row r="314" spans="1:8" hidden="1">
      <c r="A314" s="7"/>
      <c r="B314" s="7"/>
      <c r="C314" s="7">
        <v>4121</v>
      </c>
      <c r="D314" s="7" t="s">
        <v>531</v>
      </c>
      <c r="E314" s="49"/>
      <c r="F314" s="176"/>
      <c r="G314" s="107"/>
      <c r="H314" s="264" t="e">
        <f t="shared" si="15"/>
        <v>#DIV/0!</v>
      </c>
    </row>
    <row r="315" spans="1:8">
      <c r="A315" s="7">
        <v>435</v>
      </c>
      <c r="B315" s="7"/>
      <c r="C315" s="7">
        <v>4122</v>
      </c>
      <c r="D315" s="7" t="s">
        <v>486</v>
      </c>
      <c r="E315" s="49">
        <v>0</v>
      </c>
      <c r="F315" s="176">
        <v>2370.6999999999998</v>
      </c>
      <c r="G315" s="107">
        <v>2370.6999999999998</v>
      </c>
      <c r="H315" s="264">
        <f t="shared" si="15"/>
        <v>100</v>
      </c>
    </row>
    <row r="316" spans="1:8" hidden="1">
      <c r="A316" s="7">
        <v>214</v>
      </c>
      <c r="B316" s="7"/>
      <c r="C316" s="7">
        <v>4122</v>
      </c>
      <c r="D316" s="7" t="s">
        <v>284</v>
      </c>
      <c r="E316" s="49"/>
      <c r="F316" s="176"/>
      <c r="G316" s="107"/>
      <c r="H316" s="264" t="e">
        <f t="shared" si="15"/>
        <v>#DIV/0!</v>
      </c>
    </row>
    <row r="317" spans="1:8" hidden="1">
      <c r="A317" s="7">
        <v>331</v>
      </c>
      <c r="B317" s="7"/>
      <c r="C317" s="7">
        <v>4122</v>
      </c>
      <c r="D317" s="7" t="s">
        <v>285</v>
      </c>
      <c r="E317" s="49"/>
      <c r="F317" s="176"/>
      <c r="G317" s="107"/>
      <c r="H317" s="264" t="e">
        <f t="shared" si="15"/>
        <v>#DIV/0!</v>
      </c>
    </row>
    <row r="318" spans="1:8" hidden="1">
      <c r="A318" s="6">
        <v>341</v>
      </c>
      <c r="B318" s="7"/>
      <c r="C318" s="7">
        <v>4122</v>
      </c>
      <c r="D318" s="7" t="s">
        <v>532</v>
      </c>
      <c r="E318" s="49"/>
      <c r="F318" s="176"/>
      <c r="G318" s="107"/>
      <c r="H318" s="264" t="e">
        <f t="shared" si="15"/>
        <v>#DIV/0!</v>
      </c>
    </row>
    <row r="319" spans="1:8" hidden="1">
      <c r="A319" s="6">
        <v>888</v>
      </c>
      <c r="B319" s="7"/>
      <c r="C319" s="7">
        <v>4122</v>
      </c>
      <c r="D319" s="7" t="s">
        <v>533</v>
      </c>
      <c r="E319" s="49"/>
      <c r="F319" s="176"/>
      <c r="G319" s="107"/>
      <c r="H319" s="264" t="e">
        <f t="shared" si="15"/>
        <v>#DIV/0!</v>
      </c>
    </row>
    <row r="320" spans="1:8">
      <c r="A320" s="6">
        <v>311</v>
      </c>
      <c r="B320" s="7"/>
      <c r="C320" s="7">
        <v>4122</v>
      </c>
      <c r="D320" s="7" t="s">
        <v>610</v>
      </c>
      <c r="E320" s="49">
        <v>0</v>
      </c>
      <c r="F320" s="176">
        <v>0</v>
      </c>
      <c r="G320" s="107">
        <v>62</v>
      </c>
      <c r="H320" s="264" t="e">
        <f t="shared" si="15"/>
        <v>#DIV/0!</v>
      </c>
    </row>
    <row r="321" spans="1:8">
      <c r="A321" s="6">
        <v>13305</v>
      </c>
      <c r="B321" s="7"/>
      <c r="C321" s="7">
        <v>4122</v>
      </c>
      <c r="D321" s="7" t="s">
        <v>487</v>
      </c>
      <c r="E321" s="49">
        <v>0</v>
      </c>
      <c r="F321" s="176">
        <v>27017.5</v>
      </c>
      <c r="G321" s="107">
        <v>27017.5</v>
      </c>
      <c r="H321" s="264">
        <f t="shared" si="15"/>
        <v>100</v>
      </c>
    </row>
    <row r="322" spans="1:8">
      <c r="A322" s="7">
        <v>13014</v>
      </c>
      <c r="B322" s="7"/>
      <c r="C322" s="7">
        <v>4122</v>
      </c>
      <c r="D322" s="7" t="s">
        <v>605</v>
      </c>
      <c r="E322" s="49">
        <v>0</v>
      </c>
      <c r="F322" s="176">
        <v>193.9</v>
      </c>
      <c r="G322" s="107">
        <v>193.1</v>
      </c>
      <c r="H322" s="264">
        <f t="shared" si="15"/>
        <v>99.587416193914379</v>
      </c>
    </row>
    <row r="323" spans="1:8" hidden="1">
      <c r="A323" s="7">
        <v>13013</v>
      </c>
      <c r="B323" s="7"/>
      <c r="C323" s="7">
        <v>4216</v>
      </c>
      <c r="D323" s="7" t="s">
        <v>523</v>
      </c>
      <c r="E323" s="49"/>
      <c r="F323" s="176"/>
      <c r="G323" s="107"/>
      <c r="H323" s="264" t="e">
        <f t="shared" si="15"/>
        <v>#DIV/0!</v>
      </c>
    </row>
    <row r="324" spans="1:8" hidden="1">
      <c r="A324" s="7">
        <v>33504</v>
      </c>
      <c r="B324" s="7"/>
      <c r="C324" s="7">
        <v>4216</v>
      </c>
      <c r="D324" s="7" t="s">
        <v>552</v>
      </c>
      <c r="E324" s="49"/>
      <c r="F324" s="176"/>
      <c r="G324" s="107"/>
      <c r="H324" s="264" t="e">
        <f t="shared" si="15"/>
        <v>#DIV/0!</v>
      </c>
    </row>
    <row r="325" spans="1:8" ht="17.149999999999999" hidden="1" customHeight="1">
      <c r="A325" s="7">
        <v>33500</v>
      </c>
      <c r="B325" s="7"/>
      <c r="C325" s="7">
        <v>4216</v>
      </c>
      <c r="D325" s="7" t="s">
        <v>493</v>
      </c>
      <c r="E325" s="49">
        <v>0</v>
      </c>
      <c r="F325" s="176">
        <v>0</v>
      </c>
      <c r="G325" s="107">
        <v>0</v>
      </c>
      <c r="H325" s="264" t="e">
        <f t="shared" si="15"/>
        <v>#DIV/0!</v>
      </c>
    </row>
    <row r="326" spans="1:8" ht="17.149999999999999" hidden="1" customHeight="1">
      <c r="A326" s="7">
        <v>331</v>
      </c>
      <c r="B326" s="7"/>
      <c r="C326" s="7">
        <v>4222</v>
      </c>
      <c r="D326" s="7" t="s">
        <v>557</v>
      </c>
      <c r="E326" s="49"/>
      <c r="F326" s="176"/>
      <c r="G326" s="107"/>
      <c r="H326" s="264" t="e">
        <f t="shared" si="15"/>
        <v>#DIV/0!</v>
      </c>
    </row>
    <row r="327" spans="1:8">
      <c r="A327" s="7"/>
      <c r="B327" s="7">
        <v>3111</v>
      </c>
      <c r="C327" s="7">
        <v>2229</v>
      </c>
      <c r="D327" s="7" t="s">
        <v>414</v>
      </c>
      <c r="E327" s="49">
        <v>0</v>
      </c>
      <c r="F327" s="176">
        <v>7.3</v>
      </c>
      <c r="G327" s="107">
        <v>0</v>
      </c>
      <c r="H327" s="264">
        <f t="shared" si="15"/>
        <v>0</v>
      </c>
    </row>
    <row r="328" spans="1:8">
      <c r="A328" s="7"/>
      <c r="B328" s="7">
        <v>3113</v>
      </c>
      <c r="C328" s="7">
        <v>2119</v>
      </c>
      <c r="D328" s="7" t="s">
        <v>65</v>
      </c>
      <c r="E328" s="49">
        <v>154</v>
      </c>
      <c r="F328" s="176">
        <v>154</v>
      </c>
      <c r="G328" s="107">
        <v>0</v>
      </c>
      <c r="H328" s="264">
        <f t="shared" si="15"/>
        <v>0</v>
      </c>
    </row>
    <row r="329" spans="1:8" hidden="1">
      <c r="A329" s="7"/>
      <c r="B329" s="7">
        <v>3113</v>
      </c>
      <c r="C329" s="7">
        <v>2122</v>
      </c>
      <c r="D329" s="7" t="s">
        <v>375</v>
      </c>
      <c r="E329" s="49"/>
      <c r="F329" s="176"/>
      <c r="G329" s="107"/>
      <c r="H329" s="264" t="e">
        <f t="shared" si="15"/>
        <v>#DIV/0!</v>
      </c>
    </row>
    <row r="330" spans="1:8" hidden="1">
      <c r="A330" s="7">
        <v>33063</v>
      </c>
      <c r="B330" s="7">
        <v>3113</v>
      </c>
      <c r="C330" s="7">
        <v>2229</v>
      </c>
      <c r="D330" s="7" t="s">
        <v>496</v>
      </c>
      <c r="E330" s="49"/>
      <c r="F330" s="176"/>
      <c r="G330" s="107"/>
      <c r="H330" s="264" t="e">
        <f t="shared" si="15"/>
        <v>#DIV/0!</v>
      </c>
    </row>
    <row r="331" spans="1:8">
      <c r="A331" s="7"/>
      <c r="B331" s="7">
        <v>3113</v>
      </c>
      <c r="C331" s="7">
        <v>2229</v>
      </c>
      <c r="D331" s="7" t="s">
        <v>495</v>
      </c>
      <c r="E331" s="49">
        <v>0</v>
      </c>
      <c r="F331" s="176">
        <v>8.4</v>
      </c>
      <c r="G331" s="107">
        <v>8.3000000000000007</v>
      </c>
      <c r="H331" s="264">
        <f t="shared" si="15"/>
        <v>98.80952380952381</v>
      </c>
    </row>
    <row r="332" spans="1:8" hidden="1">
      <c r="A332" s="7"/>
      <c r="B332" s="7">
        <v>3113</v>
      </c>
      <c r="C332" s="7">
        <v>2229</v>
      </c>
      <c r="D332" s="7" t="s">
        <v>494</v>
      </c>
      <c r="E332" s="49"/>
      <c r="F332" s="176"/>
      <c r="G332" s="107"/>
      <c r="H332" s="264" t="e">
        <f t="shared" si="15"/>
        <v>#DIV/0!</v>
      </c>
    </row>
    <row r="333" spans="1:8" hidden="1">
      <c r="A333" s="7"/>
      <c r="B333" s="7">
        <v>3313</v>
      </c>
      <c r="C333" s="7">
        <v>2132</v>
      </c>
      <c r="D333" s="7" t="s">
        <v>64</v>
      </c>
      <c r="E333" s="49"/>
      <c r="F333" s="176"/>
      <c r="G333" s="107"/>
      <c r="H333" s="264" t="e">
        <f t="shared" si="15"/>
        <v>#DIV/0!</v>
      </c>
    </row>
    <row r="334" spans="1:8" hidden="1">
      <c r="A334" s="7"/>
      <c r="B334" s="7">
        <v>3313</v>
      </c>
      <c r="C334" s="7">
        <v>2133</v>
      </c>
      <c r="D334" s="7" t="s">
        <v>63</v>
      </c>
      <c r="E334" s="49"/>
      <c r="F334" s="176"/>
      <c r="G334" s="107"/>
      <c r="H334" s="264" t="e">
        <f t="shared" si="15"/>
        <v>#DIV/0!</v>
      </c>
    </row>
    <row r="335" spans="1:8" hidden="1">
      <c r="A335" s="7"/>
      <c r="B335" s="7">
        <v>3315</v>
      </c>
      <c r="C335" s="7">
        <v>2122</v>
      </c>
      <c r="D335" s="7" t="s">
        <v>508</v>
      </c>
      <c r="E335" s="49"/>
      <c r="F335" s="176"/>
      <c r="G335" s="107"/>
      <c r="H335" s="264" t="e">
        <f t="shared" si="15"/>
        <v>#DIV/0!</v>
      </c>
    </row>
    <row r="336" spans="1:8" hidden="1">
      <c r="A336" s="7"/>
      <c r="B336" s="7">
        <v>3319</v>
      </c>
      <c r="C336" s="7">
        <v>2324</v>
      </c>
      <c r="D336" s="7" t="s">
        <v>513</v>
      </c>
      <c r="E336" s="49"/>
      <c r="F336" s="176"/>
      <c r="G336" s="107"/>
      <c r="H336" s="264" t="e">
        <f t="shared" si="15"/>
        <v>#DIV/0!</v>
      </c>
    </row>
    <row r="337" spans="1:8">
      <c r="A337" s="7"/>
      <c r="B337" s="7">
        <v>3412</v>
      </c>
      <c r="C337" s="7">
        <v>2324</v>
      </c>
      <c r="D337" s="7" t="s">
        <v>627</v>
      </c>
      <c r="E337" s="49">
        <v>0</v>
      </c>
      <c r="F337" s="176">
        <v>0</v>
      </c>
      <c r="G337" s="107">
        <v>11.1</v>
      </c>
      <c r="H337" s="264" t="e">
        <f t="shared" si="15"/>
        <v>#DIV/0!</v>
      </c>
    </row>
    <row r="338" spans="1:8" hidden="1">
      <c r="A338" s="7"/>
      <c r="B338" s="7">
        <v>3412</v>
      </c>
      <c r="C338" s="7">
        <v>3113</v>
      </c>
      <c r="D338" s="7" t="s">
        <v>295</v>
      </c>
      <c r="E338" s="49"/>
      <c r="F338" s="176"/>
      <c r="G338" s="107"/>
      <c r="H338" s="264" t="e">
        <f t="shared" si="15"/>
        <v>#DIV/0!</v>
      </c>
    </row>
    <row r="339" spans="1:8">
      <c r="A339" s="7"/>
      <c r="B339" s="7">
        <v>3612</v>
      </c>
      <c r="C339" s="7">
        <v>2132</v>
      </c>
      <c r="D339" s="7" t="s">
        <v>461</v>
      </c>
      <c r="E339" s="49">
        <v>850</v>
      </c>
      <c r="F339" s="176">
        <v>850</v>
      </c>
      <c r="G339" s="107">
        <v>391.6</v>
      </c>
      <c r="H339" s="264">
        <f t="shared" si="15"/>
        <v>46.070588235294117</v>
      </c>
    </row>
    <row r="340" spans="1:8" ht="17.149999999999999" hidden="1" customHeight="1">
      <c r="A340" s="7"/>
      <c r="B340" s="7">
        <v>4359</v>
      </c>
      <c r="C340" s="7">
        <v>2122</v>
      </c>
      <c r="D340" s="7" t="s">
        <v>319</v>
      </c>
      <c r="E340" s="49"/>
      <c r="F340" s="176"/>
      <c r="G340" s="107"/>
      <c r="H340" s="264" t="e">
        <f t="shared" si="15"/>
        <v>#DIV/0!</v>
      </c>
    </row>
    <row r="341" spans="1:8" hidden="1">
      <c r="A341" s="7"/>
      <c r="B341" s="7">
        <v>5269</v>
      </c>
      <c r="C341" s="7">
        <v>2321</v>
      </c>
      <c r="D341" s="7" t="s">
        <v>534</v>
      </c>
      <c r="E341" s="49"/>
      <c r="F341" s="176"/>
      <c r="G341" s="107"/>
      <c r="H341" s="264" t="e">
        <f t="shared" si="15"/>
        <v>#DIV/0!</v>
      </c>
    </row>
    <row r="342" spans="1:8" ht="15.65" customHeight="1">
      <c r="A342" s="7"/>
      <c r="B342" s="7">
        <v>6171</v>
      </c>
      <c r="C342" s="7">
        <v>2212</v>
      </c>
      <c r="D342" s="7" t="s">
        <v>225</v>
      </c>
      <c r="E342" s="49">
        <v>10</v>
      </c>
      <c r="F342" s="176">
        <v>10</v>
      </c>
      <c r="G342" s="107">
        <v>0.9</v>
      </c>
      <c r="H342" s="264">
        <f t="shared" si="15"/>
        <v>9</v>
      </c>
    </row>
    <row r="343" spans="1:8" ht="15.65" hidden="1" customHeight="1">
      <c r="A343" s="7"/>
      <c r="B343" s="7">
        <v>6171</v>
      </c>
      <c r="C343" s="7">
        <v>2310</v>
      </c>
      <c r="D343" s="7" t="s">
        <v>426</v>
      </c>
      <c r="E343" s="49"/>
      <c r="F343" s="176"/>
      <c r="G343" s="107"/>
      <c r="H343" s="264" t="e">
        <f t="shared" ref="H343:H354" si="16">(G343/F343)*100</f>
        <v>#DIV/0!</v>
      </c>
    </row>
    <row r="344" spans="1:8" ht="15.65" hidden="1" customHeight="1">
      <c r="A344" s="7"/>
      <c r="B344" s="7">
        <v>6171</v>
      </c>
      <c r="C344" s="7">
        <v>2324</v>
      </c>
      <c r="D344" s="7" t="s">
        <v>226</v>
      </c>
      <c r="E344" s="49"/>
      <c r="F344" s="176"/>
      <c r="G344" s="107"/>
      <c r="H344" s="264" t="e">
        <f t="shared" si="16"/>
        <v>#DIV/0!</v>
      </c>
    </row>
    <row r="345" spans="1:8" ht="15.65" hidden="1" customHeight="1">
      <c r="A345" s="7"/>
      <c r="B345" s="7">
        <v>6171</v>
      </c>
      <c r="C345" s="7">
        <v>2329</v>
      </c>
      <c r="D345" s="7" t="s">
        <v>502</v>
      </c>
      <c r="E345" s="49"/>
      <c r="F345" s="176"/>
      <c r="G345" s="107"/>
      <c r="H345" s="264" t="e">
        <f t="shared" si="16"/>
        <v>#DIV/0!</v>
      </c>
    </row>
    <row r="346" spans="1:8" hidden="1">
      <c r="A346" s="7"/>
      <c r="B346" s="7">
        <v>6171</v>
      </c>
      <c r="C346" s="7">
        <v>3121</v>
      </c>
      <c r="D346" s="7" t="s">
        <v>509</v>
      </c>
      <c r="E346" s="49"/>
      <c r="F346" s="176"/>
      <c r="G346" s="107"/>
      <c r="H346" s="264" t="e">
        <f t="shared" si="16"/>
        <v>#DIV/0!</v>
      </c>
    </row>
    <row r="347" spans="1:8" ht="15.65" customHeight="1">
      <c r="A347" s="7"/>
      <c r="B347" s="7">
        <v>6310</v>
      </c>
      <c r="C347" s="7">
        <v>2141</v>
      </c>
      <c r="D347" s="7" t="s">
        <v>229</v>
      </c>
      <c r="E347" s="49">
        <v>10</v>
      </c>
      <c r="F347" s="176">
        <v>10</v>
      </c>
      <c r="G347" s="107">
        <v>1.7</v>
      </c>
      <c r="H347" s="264">
        <f t="shared" si="16"/>
        <v>17</v>
      </c>
    </row>
    <row r="348" spans="1:8" hidden="1">
      <c r="A348" s="7"/>
      <c r="B348" s="7">
        <v>6310</v>
      </c>
      <c r="C348" s="7">
        <v>2324</v>
      </c>
      <c r="D348" s="7" t="s">
        <v>34</v>
      </c>
      <c r="E348" s="49"/>
      <c r="F348" s="176"/>
      <c r="G348" s="107"/>
      <c r="H348" s="264" t="e">
        <f t="shared" si="16"/>
        <v>#DIV/0!</v>
      </c>
    </row>
    <row r="349" spans="1:8" hidden="1">
      <c r="A349" s="7"/>
      <c r="B349" s="7">
        <v>6310</v>
      </c>
      <c r="C349" s="7">
        <v>2142</v>
      </c>
      <c r="D349" s="7" t="s">
        <v>227</v>
      </c>
      <c r="E349" s="49"/>
      <c r="F349" s="176"/>
      <c r="G349" s="107"/>
      <c r="H349" s="264" t="e">
        <f t="shared" si="16"/>
        <v>#DIV/0!</v>
      </c>
    </row>
    <row r="350" spans="1:8" hidden="1">
      <c r="A350" s="7"/>
      <c r="B350" s="7">
        <v>6310</v>
      </c>
      <c r="C350" s="7">
        <v>2143</v>
      </c>
      <c r="D350" s="7" t="s">
        <v>33</v>
      </c>
      <c r="E350" s="49"/>
      <c r="F350" s="176"/>
      <c r="G350" s="107"/>
      <c r="H350" s="264" t="e">
        <f t="shared" si="16"/>
        <v>#DIV/0!</v>
      </c>
    </row>
    <row r="351" spans="1:8" hidden="1">
      <c r="A351" s="7"/>
      <c r="B351" s="7">
        <v>6310</v>
      </c>
      <c r="C351" s="7">
        <v>2329</v>
      </c>
      <c r="D351" s="7" t="s">
        <v>32</v>
      </c>
      <c r="E351" s="49"/>
      <c r="F351" s="176"/>
      <c r="G351" s="107"/>
      <c r="H351" s="264" t="e">
        <f t="shared" si="16"/>
        <v>#DIV/0!</v>
      </c>
    </row>
    <row r="352" spans="1:8" hidden="1">
      <c r="A352" s="7"/>
      <c r="B352" s="7">
        <v>6330</v>
      </c>
      <c r="C352" s="7">
        <v>4132</v>
      </c>
      <c r="D352" s="7" t="s">
        <v>31</v>
      </c>
      <c r="E352" s="49"/>
      <c r="F352" s="176"/>
      <c r="G352" s="107"/>
      <c r="H352" s="264" t="e">
        <f t="shared" si="16"/>
        <v>#DIV/0!</v>
      </c>
    </row>
    <row r="353" spans="1:8">
      <c r="A353" s="7"/>
      <c r="B353" s="7">
        <v>6402</v>
      </c>
      <c r="C353" s="7">
        <v>2229</v>
      </c>
      <c r="D353" s="7" t="s">
        <v>462</v>
      </c>
      <c r="E353" s="49">
        <v>0</v>
      </c>
      <c r="F353" s="176">
        <v>0</v>
      </c>
      <c r="G353" s="107">
        <v>209.7</v>
      </c>
      <c r="H353" s="264" t="e">
        <f t="shared" si="16"/>
        <v>#DIV/0!</v>
      </c>
    </row>
    <row r="354" spans="1:8" ht="15.45" thickBot="1">
      <c r="A354" s="7"/>
      <c r="B354" s="7">
        <v>6409</v>
      </c>
      <c r="C354" s="7">
        <v>2328</v>
      </c>
      <c r="D354" s="7" t="s">
        <v>228</v>
      </c>
      <c r="E354" s="49">
        <v>0</v>
      </c>
      <c r="F354" s="176">
        <v>0</v>
      </c>
      <c r="G354" s="107">
        <v>25.5</v>
      </c>
      <c r="H354" s="264" t="e">
        <f t="shared" si="16"/>
        <v>#DIV/0!</v>
      </c>
    </row>
    <row r="355" spans="1:8" ht="15.45" hidden="1" thickBot="1">
      <c r="A355" s="25"/>
      <c r="B355" s="7">
        <v>6402</v>
      </c>
      <c r="C355" s="7">
        <v>2229</v>
      </c>
      <c r="D355" s="7" t="s">
        <v>60</v>
      </c>
      <c r="E355" s="49">
        <v>0</v>
      </c>
      <c r="F355" s="176">
        <v>0</v>
      </c>
      <c r="G355" s="107">
        <v>0</v>
      </c>
      <c r="H355" s="106" t="e">
        <f>(#REF!/F355)*100</f>
        <v>#REF!</v>
      </c>
    </row>
    <row r="356" spans="1:8" ht="15.45" hidden="1" thickBot="1">
      <c r="A356" s="25"/>
      <c r="B356" s="7">
        <v>6409</v>
      </c>
      <c r="C356" s="7">
        <v>2328</v>
      </c>
      <c r="D356" s="7" t="s">
        <v>376</v>
      </c>
      <c r="E356" s="49">
        <v>0</v>
      </c>
      <c r="F356" s="176">
        <v>0</v>
      </c>
      <c r="G356" s="107">
        <v>0</v>
      </c>
      <c r="H356" s="106" t="e">
        <f>(#REF!/F356)*100</f>
        <v>#REF!</v>
      </c>
    </row>
    <row r="357" spans="1:8" ht="15.45" hidden="1" thickBot="1">
      <c r="A357" s="25"/>
      <c r="B357" s="25">
        <v>6409</v>
      </c>
      <c r="C357" s="25">
        <v>2329</v>
      </c>
      <c r="D357" s="25" t="s">
        <v>19</v>
      </c>
      <c r="E357" s="50">
        <v>0</v>
      </c>
      <c r="F357" s="178">
        <v>0</v>
      </c>
      <c r="G357" s="113">
        <v>0</v>
      </c>
      <c r="H357" s="114" t="e">
        <f>(#REF!/F357)*100</f>
        <v>#REF!</v>
      </c>
    </row>
    <row r="358" spans="1:8" s="2" customFormat="1" ht="21.75" customHeight="1" thickTop="1" thickBot="1">
      <c r="A358" s="33"/>
      <c r="B358" s="33"/>
      <c r="C358" s="33"/>
      <c r="D358" s="32" t="s">
        <v>30</v>
      </c>
      <c r="E358" s="82">
        <f t="shared" ref="E358:G358" si="17">SUM(E279:E357)</f>
        <v>457405</v>
      </c>
      <c r="F358" s="179">
        <f t="shared" si="17"/>
        <v>491438.20000000007</v>
      </c>
      <c r="G358" s="196">
        <f t="shared" si="17"/>
        <v>287433.3</v>
      </c>
      <c r="H358" s="266">
        <f t="shared" ref="H358" si="18">(G358/F358)*100</f>
        <v>58.488188341891203</v>
      </c>
    </row>
    <row r="359" spans="1:8" ht="12" customHeight="1">
      <c r="A359" s="3"/>
      <c r="B359" s="3"/>
      <c r="C359" s="3"/>
      <c r="D359" s="4"/>
      <c r="E359" s="191"/>
      <c r="F359" s="191"/>
    </row>
    <row r="360" spans="1:8" ht="0.75" customHeight="1" thickBot="1">
      <c r="A360" s="2"/>
      <c r="B360" s="3"/>
      <c r="C360" s="3"/>
      <c r="D360" s="3"/>
      <c r="E360" s="51"/>
      <c r="F360" s="51"/>
    </row>
    <row r="361" spans="1:8" ht="15.45" hidden="1" thickBot="1">
      <c r="A361" s="2"/>
      <c r="B361" s="3"/>
      <c r="C361" s="3"/>
      <c r="D361" s="3"/>
      <c r="E361" s="51"/>
      <c r="F361" s="51"/>
    </row>
    <row r="362" spans="1:8" ht="15" hidden="1" customHeight="1" thickBot="1">
      <c r="A362" s="2"/>
      <c r="B362" s="3"/>
      <c r="C362" s="3"/>
      <c r="D362" s="3"/>
      <c r="E362" s="51"/>
      <c r="F362" s="51"/>
    </row>
    <row r="363" spans="1:8" ht="15.45">
      <c r="A363" s="18" t="s">
        <v>14</v>
      </c>
      <c r="B363" s="18" t="s">
        <v>405</v>
      </c>
      <c r="C363" s="18" t="s">
        <v>406</v>
      </c>
      <c r="D363" s="17" t="s">
        <v>12</v>
      </c>
      <c r="E363" s="16" t="s">
        <v>11</v>
      </c>
      <c r="F363" s="16" t="s">
        <v>11</v>
      </c>
      <c r="G363" s="16" t="s">
        <v>0</v>
      </c>
      <c r="H363" s="108" t="s">
        <v>350</v>
      </c>
    </row>
    <row r="364" spans="1:8" ht="15.75" customHeight="1" thickBot="1">
      <c r="A364" s="15"/>
      <c r="B364" s="15"/>
      <c r="C364" s="15"/>
      <c r="D364" s="14"/>
      <c r="E364" s="184" t="s">
        <v>10</v>
      </c>
      <c r="F364" s="186" t="s">
        <v>9</v>
      </c>
      <c r="G364" s="208" t="s">
        <v>568</v>
      </c>
      <c r="H364" s="115" t="s">
        <v>351</v>
      </c>
    </row>
    <row r="365" spans="1:8" ht="16.5" customHeight="1" thickTop="1">
      <c r="A365" s="23">
        <v>120</v>
      </c>
      <c r="B365" s="23"/>
      <c r="C365" s="23"/>
      <c r="D365" s="26" t="s">
        <v>29</v>
      </c>
      <c r="E365" s="48"/>
      <c r="F365" s="187"/>
      <c r="G365" s="197"/>
      <c r="H365" s="119"/>
    </row>
    <row r="366" spans="1:8" ht="16.5" customHeight="1">
      <c r="A366" s="13"/>
      <c r="B366" s="26"/>
      <c r="C366" s="26"/>
      <c r="D366" s="26"/>
      <c r="E366" s="49"/>
      <c r="F366" s="176"/>
      <c r="G366" s="195"/>
      <c r="H366" s="110"/>
    </row>
    <row r="367" spans="1:8" hidden="1">
      <c r="A367" s="7"/>
      <c r="B367" s="7"/>
      <c r="C367" s="7">
        <v>1361</v>
      </c>
      <c r="D367" s="7" t="s">
        <v>28</v>
      </c>
      <c r="E367" s="207">
        <v>0</v>
      </c>
      <c r="F367" s="190">
        <v>0</v>
      </c>
      <c r="G367" s="107">
        <v>0</v>
      </c>
      <c r="H367" s="106" t="e">
        <f>(#REF!/F367)*100</f>
        <v>#REF!</v>
      </c>
    </row>
    <row r="368" spans="1:8" ht="15.45" customHeight="1">
      <c r="A368" s="263" t="s">
        <v>577</v>
      </c>
      <c r="B368" s="7"/>
      <c r="C368" s="7">
        <v>4116</v>
      </c>
      <c r="D368" s="27" t="s">
        <v>590</v>
      </c>
      <c r="E368" s="207">
        <v>163</v>
      </c>
      <c r="F368" s="190">
        <v>163</v>
      </c>
      <c r="G368" s="107">
        <v>0</v>
      </c>
      <c r="H368" s="264">
        <f t="shared" ref="H368:H431" si="19">(G368/F368)*100</f>
        <v>0</v>
      </c>
    </row>
    <row r="369" spans="1:8" ht="15.45" customHeight="1">
      <c r="A369" s="263" t="s">
        <v>576</v>
      </c>
      <c r="B369" s="7"/>
      <c r="C369" s="7">
        <v>4116</v>
      </c>
      <c r="D369" s="27" t="s">
        <v>591</v>
      </c>
      <c r="E369" s="207">
        <v>0</v>
      </c>
      <c r="F369" s="190">
        <v>2768</v>
      </c>
      <c r="G369" s="107">
        <v>0</v>
      </c>
      <c r="H369" s="264">
        <f t="shared" si="19"/>
        <v>0</v>
      </c>
    </row>
    <row r="370" spans="1:8" ht="15" customHeight="1">
      <c r="A370" s="260" t="s">
        <v>580</v>
      </c>
      <c r="B370" s="23"/>
      <c r="C370" s="41">
        <v>4116</v>
      </c>
      <c r="D370" s="27" t="s">
        <v>579</v>
      </c>
      <c r="E370" s="49">
        <v>492</v>
      </c>
      <c r="F370" s="176">
        <v>981.1</v>
      </c>
      <c r="G370" s="107">
        <v>489.1</v>
      </c>
      <c r="H370" s="264">
        <f t="shared" si="19"/>
        <v>49.852206706757727</v>
      </c>
    </row>
    <row r="371" spans="1:8" ht="15" hidden="1" customHeight="1">
      <c r="A371" s="260">
        <v>34055</v>
      </c>
      <c r="B371" s="23"/>
      <c r="C371" s="41">
        <v>4116</v>
      </c>
      <c r="D371" s="27" t="s">
        <v>497</v>
      </c>
      <c r="E371" s="49"/>
      <c r="F371" s="176"/>
      <c r="G371" s="107"/>
      <c r="H371" s="264" t="e">
        <f t="shared" si="19"/>
        <v>#DIV/0!</v>
      </c>
    </row>
    <row r="372" spans="1:8" ht="15" customHeight="1">
      <c r="A372" s="260" t="s">
        <v>592</v>
      </c>
      <c r="B372" s="23"/>
      <c r="C372" s="41">
        <v>4116</v>
      </c>
      <c r="D372" s="27" t="s">
        <v>594</v>
      </c>
      <c r="E372" s="49">
        <v>0</v>
      </c>
      <c r="F372" s="176">
        <v>0.2</v>
      </c>
      <c r="G372" s="107">
        <v>0.1</v>
      </c>
      <c r="H372" s="264">
        <f t="shared" si="19"/>
        <v>50</v>
      </c>
    </row>
    <row r="373" spans="1:8" ht="15" hidden="1" customHeight="1">
      <c r="A373" s="260">
        <v>332</v>
      </c>
      <c r="B373" s="23"/>
      <c r="C373" s="41">
        <v>4122</v>
      </c>
      <c r="D373" s="27" t="s">
        <v>579</v>
      </c>
      <c r="E373" s="49"/>
      <c r="F373" s="176"/>
      <c r="G373" s="107"/>
      <c r="H373" s="264" t="e">
        <f t="shared" si="19"/>
        <v>#DIV/0!</v>
      </c>
    </row>
    <row r="374" spans="1:8" ht="15" hidden="1" customHeight="1">
      <c r="A374" s="260">
        <v>342</v>
      </c>
      <c r="B374" s="23"/>
      <c r="C374" s="41">
        <v>4122</v>
      </c>
      <c r="D374" s="27" t="s">
        <v>579</v>
      </c>
      <c r="E374" s="49"/>
      <c r="F374" s="176"/>
      <c r="G374" s="107"/>
      <c r="H374" s="264" t="e">
        <f t="shared" si="19"/>
        <v>#DIV/0!</v>
      </c>
    </row>
    <row r="375" spans="1:8" ht="15.75" hidden="1" customHeight="1">
      <c r="A375" s="260">
        <v>415</v>
      </c>
      <c r="B375" s="23"/>
      <c r="C375" s="41">
        <v>4152</v>
      </c>
      <c r="D375" s="27" t="s">
        <v>579</v>
      </c>
      <c r="E375" s="49"/>
      <c r="F375" s="176"/>
      <c r="G375" s="107"/>
      <c r="H375" s="264" t="e">
        <f t="shared" si="19"/>
        <v>#DIV/0!</v>
      </c>
    </row>
    <row r="376" spans="1:8" ht="13.85" hidden="1" customHeight="1">
      <c r="A376" s="260"/>
      <c r="B376" s="23"/>
      <c r="C376" s="41">
        <v>4213</v>
      </c>
      <c r="D376" s="27" t="s">
        <v>579</v>
      </c>
      <c r="E376" s="49"/>
      <c r="F376" s="176"/>
      <c r="G376" s="107"/>
      <c r="H376" s="264" t="e">
        <f t="shared" si="19"/>
        <v>#DIV/0!</v>
      </c>
    </row>
    <row r="377" spans="1:8" ht="13.85" hidden="1" customHeight="1">
      <c r="A377" s="260"/>
      <c r="B377" s="23"/>
      <c r="C377" s="41"/>
      <c r="D377" s="27" t="s">
        <v>579</v>
      </c>
      <c r="E377" s="49"/>
      <c r="F377" s="176"/>
      <c r="G377" s="107"/>
      <c r="H377" s="264" t="e">
        <f t="shared" si="19"/>
        <v>#DIV/0!</v>
      </c>
    </row>
    <row r="378" spans="1:8" ht="15" customHeight="1">
      <c r="A378" s="260" t="s">
        <v>589</v>
      </c>
      <c r="B378" s="23"/>
      <c r="C378" s="41">
        <v>4116</v>
      </c>
      <c r="D378" s="27" t="s">
        <v>593</v>
      </c>
      <c r="E378" s="49">
        <v>0</v>
      </c>
      <c r="F378" s="176">
        <v>2</v>
      </c>
      <c r="G378" s="107">
        <v>2</v>
      </c>
      <c r="H378" s="264">
        <f t="shared" si="19"/>
        <v>100</v>
      </c>
    </row>
    <row r="379" spans="1:8" ht="15" customHeight="1">
      <c r="A379" s="260" t="s">
        <v>583</v>
      </c>
      <c r="B379" s="23"/>
      <c r="C379" s="41">
        <v>4213</v>
      </c>
      <c r="D379" s="40" t="s">
        <v>581</v>
      </c>
      <c r="E379" s="49">
        <v>0</v>
      </c>
      <c r="F379" s="176">
        <v>466.1</v>
      </c>
      <c r="G379" s="107">
        <v>0</v>
      </c>
      <c r="H379" s="264">
        <f t="shared" si="19"/>
        <v>0</v>
      </c>
    </row>
    <row r="380" spans="1:8" ht="15" customHeight="1">
      <c r="A380" s="260" t="s">
        <v>583</v>
      </c>
      <c r="B380" s="23"/>
      <c r="C380" s="41">
        <v>4213</v>
      </c>
      <c r="D380" s="40" t="s">
        <v>582</v>
      </c>
      <c r="E380" s="49">
        <v>469</v>
      </c>
      <c r="F380" s="176">
        <v>937.7</v>
      </c>
      <c r="G380" s="107">
        <v>0</v>
      </c>
      <c r="H380" s="264">
        <f t="shared" si="19"/>
        <v>0</v>
      </c>
    </row>
    <row r="381" spans="1:8" ht="15" customHeight="1">
      <c r="A381" s="260" t="s">
        <v>583</v>
      </c>
      <c r="B381" s="23"/>
      <c r="C381" s="41">
        <v>4213</v>
      </c>
      <c r="D381" s="40" t="s">
        <v>584</v>
      </c>
      <c r="E381" s="49">
        <v>441</v>
      </c>
      <c r="F381" s="176">
        <v>881.6</v>
      </c>
      <c r="G381" s="107">
        <v>0</v>
      </c>
      <c r="H381" s="264">
        <f t="shared" si="19"/>
        <v>0</v>
      </c>
    </row>
    <row r="382" spans="1:8" ht="15" customHeight="1">
      <c r="A382" s="260" t="s">
        <v>583</v>
      </c>
      <c r="B382" s="23"/>
      <c r="C382" s="41">
        <v>4213</v>
      </c>
      <c r="D382" s="40" t="s">
        <v>585</v>
      </c>
      <c r="E382" s="49">
        <v>460</v>
      </c>
      <c r="F382" s="176">
        <v>919.6</v>
      </c>
      <c r="G382" s="107">
        <v>0</v>
      </c>
      <c r="H382" s="264">
        <f t="shared" si="19"/>
        <v>0</v>
      </c>
    </row>
    <row r="383" spans="1:8" ht="15" hidden="1" customHeight="1">
      <c r="A383" s="260">
        <v>90992</v>
      </c>
      <c r="B383" s="23"/>
      <c r="C383" s="41">
        <v>4213</v>
      </c>
      <c r="D383" s="40" t="s">
        <v>334</v>
      </c>
      <c r="E383" s="49"/>
      <c r="F383" s="176"/>
      <c r="G383" s="107"/>
      <c r="H383" s="264" t="e">
        <f t="shared" si="19"/>
        <v>#DIV/0!</v>
      </c>
    </row>
    <row r="384" spans="1:8" ht="15" customHeight="1">
      <c r="A384" s="262" t="s">
        <v>595</v>
      </c>
      <c r="B384" s="13"/>
      <c r="C384" s="41">
        <v>4216</v>
      </c>
      <c r="D384" s="40" t="s">
        <v>596</v>
      </c>
      <c r="E384" s="49">
        <v>0</v>
      </c>
      <c r="F384" s="176">
        <v>659.9</v>
      </c>
      <c r="G384" s="107">
        <v>659.8</v>
      </c>
      <c r="H384" s="264">
        <f t="shared" si="19"/>
        <v>99.984846188816476</v>
      </c>
    </row>
    <row r="385" spans="1:8" ht="15" customHeight="1">
      <c r="A385" s="262" t="s">
        <v>586</v>
      </c>
      <c r="B385" s="13"/>
      <c r="C385" s="41">
        <v>4216</v>
      </c>
      <c r="D385" s="40" t="s">
        <v>596</v>
      </c>
      <c r="E385" s="49">
        <v>0</v>
      </c>
      <c r="F385" s="176">
        <v>11216.8</v>
      </c>
      <c r="G385" s="107">
        <v>11216.8</v>
      </c>
      <c r="H385" s="264">
        <f t="shared" si="19"/>
        <v>100</v>
      </c>
    </row>
    <row r="386" spans="1:8" ht="15" customHeight="1">
      <c r="A386" s="261" t="s">
        <v>586</v>
      </c>
      <c r="B386" s="37"/>
      <c r="C386" s="35">
        <v>4216</v>
      </c>
      <c r="D386" s="40" t="s">
        <v>597</v>
      </c>
      <c r="E386" s="49">
        <v>4261</v>
      </c>
      <c r="F386" s="176">
        <v>4261</v>
      </c>
      <c r="G386" s="107">
        <v>0</v>
      </c>
      <c r="H386" s="264">
        <f t="shared" si="19"/>
        <v>0</v>
      </c>
    </row>
    <row r="387" spans="1:8" ht="16.5" customHeight="1">
      <c r="A387" s="38">
        <v>17016</v>
      </c>
      <c r="B387" s="37"/>
      <c r="C387" s="35">
        <v>4216</v>
      </c>
      <c r="D387" s="40" t="s">
        <v>597</v>
      </c>
      <c r="E387" s="49">
        <v>0</v>
      </c>
      <c r="F387" s="176">
        <v>4262</v>
      </c>
      <c r="G387" s="265">
        <v>0</v>
      </c>
      <c r="H387" s="264">
        <f t="shared" si="19"/>
        <v>0</v>
      </c>
    </row>
    <row r="388" spans="1:8" ht="15" customHeight="1">
      <c r="A388" s="261" t="s">
        <v>586</v>
      </c>
      <c r="B388" s="37"/>
      <c r="C388" s="35">
        <v>4216</v>
      </c>
      <c r="D388" s="40" t="s">
        <v>587</v>
      </c>
      <c r="E388" s="49">
        <v>1735</v>
      </c>
      <c r="F388" s="176">
        <v>1735</v>
      </c>
      <c r="G388" s="107">
        <v>0</v>
      </c>
      <c r="H388" s="264">
        <f t="shared" si="19"/>
        <v>0</v>
      </c>
    </row>
    <row r="389" spans="1:8" ht="15" customHeight="1">
      <c r="A389" s="261" t="s">
        <v>586</v>
      </c>
      <c r="B389" s="37"/>
      <c r="C389" s="35">
        <v>4216</v>
      </c>
      <c r="D389" s="40" t="s">
        <v>578</v>
      </c>
      <c r="E389" s="49">
        <v>995</v>
      </c>
      <c r="F389" s="176">
        <v>995</v>
      </c>
      <c r="G389" s="107">
        <v>995.2</v>
      </c>
      <c r="H389" s="264">
        <f t="shared" si="19"/>
        <v>100.02010050251258</v>
      </c>
    </row>
    <row r="390" spans="1:8" ht="16.5" customHeight="1">
      <c r="A390" s="38">
        <v>17969</v>
      </c>
      <c r="B390" s="37"/>
      <c r="C390" s="35">
        <v>4216</v>
      </c>
      <c r="D390" s="40" t="s">
        <v>554</v>
      </c>
      <c r="E390" s="49">
        <v>0</v>
      </c>
      <c r="F390" s="176">
        <v>0</v>
      </c>
      <c r="G390" s="265">
        <v>4096.5</v>
      </c>
      <c r="H390" s="264" t="e">
        <f t="shared" si="19"/>
        <v>#DIV/0!</v>
      </c>
    </row>
    <row r="391" spans="1:8" ht="15" customHeight="1">
      <c r="A391" s="261" t="s">
        <v>589</v>
      </c>
      <c r="B391" s="37"/>
      <c r="C391" s="35">
        <v>4216</v>
      </c>
      <c r="D391" s="40" t="s">
        <v>588</v>
      </c>
      <c r="E391" s="49">
        <v>0</v>
      </c>
      <c r="F391" s="176">
        <v>2500</v>
      </c>
      <c r="G391" s="107">
        <v>0</v>
      </c>
      <c r="H391" s="264">
        <f t="shared" si="19"/>
        <v>0</v>
      </c>
    </row>
    <row r="392" spans="1:8" ht="15" hidden="1" customHeight="1">
      <c r="A392" s="261"/>
      <c r="B392" s="37"/>
      <c r="C392" s="35">
        <v>4216</v>
      </c>
      <c r="D392" s="40" t="s">
        <v>553</v>
      </c>
      <c r="E392" s="49"/>
      <c r="F392" s="176"/>
      <c r="G392" s="107"/>
      <c r="H392" s="264" t="e">
        <f t="shared" si="19"/>
        <v>#DIV/0!</v>
      </c>
    </row>
    <row r="393" spans="1:8" ht="15" hidden="1" customHeight="1">
      <c r="A393" s="261"/>
      <c r="B393" s="37"/>
      <c r="C393" s="35">
        <v>4216</v>
      </c>
      <c r="D393" s="40" t="s">
        <v>554</v>
      </c>
      <c r="E393" s="49"/>
      <c r="F393" s="176"/>
      <c r="G393" s="107"/>
      <c r="H393" s="264" t="e">
        <f t="shared" si="19"/>
        <v>#DIV/0!</v>
      </c>
    </row>
    <row r="394" spans="1:8" ht="15" hidden="1" customHeight="1">
      <c r="A394" s="261">
        <v>13419</v>
      </c>
      <c r="B394" s="37"/>
      <c r="C394" s="35">
        <v>4216</v>
      </c>
      <c r="D394" s="40" t="s">
        <v>389</v>
      </c>
      <c r="E394" s="49"/>
      <c r="F394" s="176"/>
      <c r="G394" s="107"/>
      <c r="H394" s="264" t="e">
        <f t="shared" si="19"/>
        <v>#DIV/0!</v>
      </c>
    </row>
    <row r="395" spans="1:8" ht="15" hidden="1" customHeight="1">
      <c r="A395" s="261">
        <v>13501</v>
      </c>
      <c r="B395" s="37"/>
      <c r="C395" s="35">
        <v>4216</v>
      </c>
      <c r="D395" s="40" t="s">
        <v>389</v>
      </c>
      <c r="E395" s="49"/>
      <c r="F395" s="176"/>
      <c r="G395" s="107"/>
      <c r="H395" s="264" t="e">
        <f t="shared" si="19"/>
        <v>#DIV/0!</v>
      </c>
    </row>
    <row r="396" spans="1:8" ht="15" hidden="1" customHeight="1">
      <c r="A396" s="261"/>
      <c r="B396" s="37"/>
      <c r="C396" s="35">
        <v>4152</v>
      </c>
      <c r="D396" s="40" t="s">
        <v>336</v>
      </c>
      <c r="E396" s="49"/>
      <c r="F396" s="176"/>
      <c r="G396" s="107"/>
      <c r="H396" s="264" t="e">
        <f t="shared" si="19"/>
        <v>#DIV/0!</v>
      </c>
    </row>
    <row r="397" spans="1:8" ht="15" hidden="1" customHeight="1">
      <c r="A397" s="261"/>
      <c r="B397" s="37"/>
      <c r="C397" s="35">
        <v>4232</v>
      </c>
      <c r="D397" s="40" t="s">
        <v>335</v>
      </c>
      <c r="E397" s="49"/>
      <c r="F397" s="176"/>
      <c r="G397" s="107"/>
      <c r="H397" s="264" t="e">
        <f t="shared" si="19"/>
        <v>#DIV/0!</v>
      </c>
    </row>
    <row r="398" spans="1:8" ht="15" hidden="1" customHeight="1">
      <c r="A398" s="261">
        <v>22500</v>
      </c>
      <c r="B398" s="37"/>
      <c r="C398" s="35">
        <v>4216</v>
      </c>
      <c r="D398" s="40" t="s">
        <v>415</v>
      </c>
      <c r="E398" s="49"/>
      <c r="F398" s="176"/>
      <c r="G398" s="107"/>
      <c r="H398" s="264" t="e">
        <f t="shared" si="19"/>
        <v>#DIV/0!</v>
      </c>
    </row>
    <row r="399" spans="1:8" ht="15" hidden="1" customHeight="1">
      <c r="A399" s="261">
        <v>221</v>
      </c>
      <c r="B399" s="37"/>
      <c r="C399" s="35">
        <v>4222</v>
      </c>
      <c r="D399" s="40" t="s">
        <v>427</v>
      </c>
      <c r="E399" s="49"/>
      <c r="F399" s="176"/>
      <c r="G399" s="107"/>
      <c r="H399" s="264" t="e">
        <f t="shared" si="19"/>
        <v>#DIV/0!</v>
      </c>
    </row>
    <row r="400" spans="1:8" ht="15" hidden="1" customHeight="1">
      <c r="A400" s="261">
        <v>221</v>
      </c>
      <c r="B400" s="37"/>
      <c r="C400" s="35">
        <v>4222</v>
      </c>
      <c r="D400" s="40" t="s">
        <v>558</v>
      </c>
      <c r="E400" s="49"/>
      <c r="F400" s="176"/>
      <c r="G400" s="107"/>
      <c r="H400" s="264" t="e">
        <f t="shared" si="19"/>
        <v>#DIV/0!</v>
      </c>
    </row>
    <row r="401" spans="1:8" ht="15" hidden="1" customHeight="1">
      <c r="A401" s="262">
        <v>342</v>
      </c>
      <c r="B401" s="13"/>
      <c r="C401" s="41">
        <v>4222</v>
      </c>
      <c r="D401" s="27" t="s">
        <v>537</v>
      </c>
      <c r="E401" s="49"/>
      <c r="F401" s="176"/>
      <c r="G401" s="107"/>
      <c r="H401" s="264" t="e">
        <f t="shared" si="19"/>
        <v>#DIV/0!</v>
      </c>
    </row>
    <row r="402" spans="1:8" ht="15" hidden="1" customHeight="1">
      <c r="A402" s="241">
        <v>332</v>
      </c>
      <c r="B402" s="13"/>
      <c r="C402" s="41">
        <v>4222</v>
      </c>
      <c r="D402" s="27" t="s">
        <v>432</v>
      </c>
      <c r="E402" s="49"/>
      <c r="F402" s="176"/>
      <c r="G402" s="107"/>
      <c r="H402" s="264" t="e">
        <f t="shared" si="19"/>
        <v>#DIV/0!</v>
      </c>
    </row>
    <row r="403" spans="1:8" ht="15.75" hidden="1" customHeight="1">
      <c r="A403" s="241">
        <v>415</v>
      </c>
      <c r="B403" s="13"/>
      <c r="C403" s="41">
        <v>4232</v>
      </c>
      <c r="D403" s="40" t="s">
        <v>418</v>
      </c>
      <c r="E403" s="49"/>
      <c r="F403" s="176"/>
      <c r="G403" s="107"/>
      <c r="H403" s="264" t="e">
        <f t="shared" si="19"/>
        <v>#DIV/0!</v>
      </c>
    </row>
    <row r="404" spans="1:8" ht="16.5" customHeight="1">
      <c r="A404" s="7"/>
      <c r="B404" s="7">
        <v>1014</v>
      </c>
      <c r="C404" s="7">
        <v>2132</v>
      </c>
      <c r="D404" s="46" t="s">
        <v>282</v>
      </c>
      <c r="E404" s="49">
        <v>25</v>
      </c>
      <c r="F404" s="176">
        <v>25</v>
      </c>
      <c r="G404" s="107">
        <v>13</v>
      </c>
      <c r="H404" s="264">
        <f t="shared" si="19"/>
        <v>52</v>
      </c>
    </row>
    <row r="405" spans="1:8" ht="16.5" customHeight="1">
      <c r="A405" s="38"/>
      <c r="B405" s="37">
        <v>2169</v>
      </c>
      <c r="C405" s="35">
        <v>2212</v>
      </c>
      <c r="D405" s="34" t="s">
        <v>575</v>
      </c>
      <c r="E405" s="49">
        <v>0</v>
      </c>
      <c r="F405" s="176">
        <v>0</v>
      </c>
      <c r="G405" s="107">
        <v>294.2</v>
      </c>
      <c r="H405" s="264" t="e">
        <f t="shared" si="19"/>
        <v>#DIV/0!</v>
      </c>
    </row>
    <row r="406" spans="1:8" ht="16.5" hidden="1" customHeight="1">
      <c r="A406" s="38"/>
      <c r="B406" s="37">
        <v>2212</v>
      </c>
      <c r="C406" s="35">
        <v>2212</v>
      </c>
      <c r="D406" s="34" t="s">
        <v>329</v>
      </c>
      <c r="E406" s="49"/>
      <c r="F406" s="176"/>
      <c r="G406" s="107"/>
      <c r="H406" s="264" t="e">
        <f t="shared" si="19"/>
        <v>#DIV/0!</v>
      </c>
    </row>
    <row r="407" spans="1:8" ht="16.5" hidden="1" customHeight="1">
      <c r="A407" s="36"/>
      <c r="B407" s="35">
        <v>2212</v>
      </c>
      <c r="C407" s="7">
        <v>2324</v>
      </c>
      <c r="D407" s="7" t="s">
        <v>330</v>
      </c>
      <c r="E407" s="49"/>
      <c r="F407" s="176"/>
      <c r="G407" s="107"/>
      <c r="H407" s="264" t="e">
        <f t="shared" si="19"/>
        <v>#DIV/0!</v>
      </c>
    </row>
    <row r="408" spans="1:8" ht="16.5" hidden="1" customHeight="1">
      <c r="A408" s="36"/>
      <c r="B408" s="35">
        <v>2219</v>
      </c>
      <c r="C408" s="7">
        <v>2324</v>
      </c>
      <c r="D408" s="7" t="s">
        <v>433</v>
      </c>
      <c r="E408" s="49"/>
      <c r="F408" s="176"/>
      <c r="G408" s="107"/>
      <c r="H408" s="264" t="e">
        <f t="shared" si="19"/>
        <v>#DIV/0!</v>
      </c>
    </row>
    <row r="409" spans="1:8" ht="17.149999999999999" hidden="1" customHeight="1">
      <c r="A409" s="6"/>
      <c r="B409" s="7">
        <v>2221</v>
      </c>
      <c r="C409" s="7">
        <v>2329</v>
      </c>
      <c r="D409" s="7" t="s">
        <v>419</v>
      </c>
      <c r="E409" s="49"/>
      <c r="F409" s="176"/>
      <c r="G409" s="107"/>
      <c r="H409" s="264" t="e">
        <f t="shared" si="19"/>
        <v>#DIV/0!</v>
      </c>
    </row>
    <row r="410" spans="1:8" ht="17.149999999999999" hidden="1" customHeight="1">
      <c r="A410" s="6"/>
      <c r="B410" s="7">
        <v>3111</v>
      </c>
      <c r="C410" s="7">
        <v>2322</v>
      </c>
      <c r="D410" s="7" t="s">
        <v>555</v>
      </c>
      <c r="E410" s="49"/>
      <c r="F410" s="176"/>
      <c r="G410" s="107"/>
      <c r="H410" s="264" t="e">
        <f t="shared" si="19"/>
        <v>#DIV/0!</v>
      </c>
    </row>
    <row r="411" spans="1:8">
      <c r="A411" s="7"/>
      <c r="B411" s="7">
        <v>3313</v>
      </c>
      <c r="C411" s="7">
        <v>2132</v>
      </c>
      <c r="D411" s="46" t="s">
        <v>443</v>
      </c>
      <c r="E411" s="49">
        <v>350</v>
      </c>
      <c r="F411" s="176">
        <v>350</v>
      </c>
      <c r="G411" s="107">
        <v>0</v>
      </c>
      <c r="H411" s="264">
        <f t="shared" si="19"/>
        <v>0</v>
      </c>
    </row>
    <row r="412" spans="1:8" ht="14.25" customHeight="1">
      <c r="A412" s="6"/>
      <c r="B412" s="7">
        <v>3313</v>
      </c>
      <c r="C412" s="7">
        <v>2324</v>
      </c>
      <c r="D412" s="7" t="s">
        <v>611</v>
      </c>
      <c r="E412" s="49">
        <v>0</v>
      </c>
      <c r="F412" s="176">
        <v>0</v>
      </c>
      <c r="G412" s="265">
        <v>14.8</v>
      </c>
      <c r="H412" s="264" t="e">
        <f t="shared" si="19"/>
        <v>#DIV/0!</v>
      </c>
    </row>
    <row r="413" spans="1:8" ht="14.25" hidden="1" customHeight="1">
      <c r="A413" s="6"/>
      <c r="B413" s="7">
        <v>3326</v>
      </c>
      <c r="C413" s="7">
        <v>2324</v>
      </c>
      <c r="D413" s="7" t="s">
        <v>613</v>
      </c>
      <c r="E413" s="49">
        <v>0</v>
      </c>
      <c r="F413" s="176">
        <v>0</v>
      </c>
      <c r="G413" s="107">
        <v>0</v>
      </c>
      <c r="H413" s="264" t="e">
        <f t="shared" si="19"/>
        <v>#DIV/0!</v>
      </c>
    </row>
    <row r="414" spans="1:8" ht="15.75" hidden="1" customHeight="1">
      <c r="A414" s="6"/>
      <c r="B414" s="7">
        <v>3326</v>
      </c>
      <c r="C414" s="7">
        <v>3122</v>
      </c>
      <c r="D414" s="7" t="s">
        <v>422</v>
      </c>
      <c r="E414" s="49"/>
      <c r="F414" s="176"/>
      <c r="G414" s="107"/>
      <c r="H414" s="264" t="e">
        <f t="shared" si="19"/>
        <v>#DIV/0!</v>
      </c>
    </row>
    <row r="415" spans="1:8" ht="23.25" hidden="1" customHeight="1">
      <c r="A415" s="6"/>
      <c r="B415" s="7">
        <v>3326</v>
      </c>
      <c r="C415" s="7">
        <v>3121</v>
      </c>
      <c r="D415" s="7" t="s">
        <v>325</v>
      </c>
      <c r="E415" s="49"/>
      <c r="F415" s="176"/>
      <c r="G415" s="107"/>
      <c r="H415" s="264" t="e">
        <f t="shared" si="19"/>
        <v>#DIV/0!</v>
      </c>
    </row>
    <row r="416" spans="1:8">
      <c r="A416" s="7"/>
      <c r="B416" s="7">
        <v>3612</v>
      </c>
      <c r="C416" s="7">
        <v>2111</v>
      </c>
      <c r="D416" s="7" t="s">
        <v>231</v>
      </c>
      <c r="E416" s="49">
        <v>1470</v>
      </c>
      <c r="F416" s="176">
        <v>1470</v>
      </c>
      <c r="G416" s="107">
        <v>971.1</v>
      </c>
      <c r="H416" s="264">
        <f t="shared" si="19"/>
        <v>66.061224489795919</v>
      </c>
    </row>
    <row r="417" spans="1:8">
      <c r="A417" s="7"/>
      <c r="B417" s="7">
        <v>3612</v>
      </c>
      <c r="C417" s="7">
        <v>2132</v>
      </c>
      <c r="D417" s="7" t="s">
        <v>232</v>
      </c>
      <c r="E417" s="49">
        <v>4730</v>
      </c>
      <c r="F417" s="176">
        <v>4730</v>
      </c>
      <c r="G417" s="107">
        <v>2513.4</v>
      </c>
      <c r="H417" s="264">
        <f t="shared" si="19"/>
        <v>53.137420718816067</v>
      </c>
    </row>
    <row r="418" spans="1:8" hidden="1">
      <c r="A418" s="7"/>
      <c r="B418" s="7">
        <v>3612</v>
      </c>
      <c r="C418" s="7">
        <v>2322</v>
      </c>
      <c r="D418" s="7" t="s">
        <v>27</v>
      </c>
      <c r="E418" s="49"/>
      <c r="F418" s="176"/>
      <c r="G418" s="107"/>
      <c r="H418" s="264" t="e">
        <f t="shared" si="19"/>
        <v>#DIV/0!</v>
      </c>
    </row>
    <row r="419" spans="1:8">
      <c r="A419" s="7"/>
      <c r="B419" s="7">
        <v>3612</v>
      </c>
      <c r="C419" s="7">
        <v>2324</v>
      </c>
      <c r="D419" s="7" t="s">
        <v>614</v>
      </c>
      <c r="E419" s="49">
        <v>150</v>
      </c>
      <c r="F419" s="176">
        <v>150</v>
      </c>
      <c r="G419" s="107">
        <v>164.2</v>
      </c>
      <c r="H419" s="264">
        <f t="shared" si="19"/>
        <v>109.46666666666667</v>
      </c>
    </row>
    <row r="420" spans="1:8" hidden="1">
      <c r="A420" s="7"/>
      <c r="B420" s="7">
        <v>3612</v>
      </c>
      <c r="C420" s="7">
        <v>2329</v>
      </c>
      <c r="D420" s="7" t="s">
        <v>26</v>
      </c>
      <c r="E420" s="49"/>
      <c r="F420" s="176"/>
      <c r="G420" s="107"/>
      <c r="H420" s="264" t="e">
        <f t="shared" si="19"/>
        <v>#DIV/0!</v>
      </c>
    </row>
    <row r="421" spans="1:8">
      <c r="A421" s="7"/>
      <c r="B421" s="7">
        <v>3612</v>
      </c>
      <c r="C421" s="7">
        <v>3112</v>
      </c>
      <c r="D421" s="7" t="s">
        <v>233</v>
      </c>
      <c r="E421" s="49">
        <v>15015</v>
      </c>
      <c r="F421" s="176">
        <v>15015</v>
      </c>
      <c r="G421" s="107">
        <v>5100</v>
      </c>
      <c r="H421" s="264">
        <f t="shared" si="19"/>
        <v>33.966033966033962</v>
      </c>
    </row>
    <row r="422" spans="1:8">
      <c r="A422" s="7"/>
      <c r="B422" s="7">
        <v>3613</v>
      </c>
      <c r="C422" s="7">
        <v>2111</v>
      </c>
      <c r="D422" s="7" t="s">
        <v>234</v>
      </c>
      <c r="E422" s="49">
        <v>2450</v>
      </c>
      <c r="F422" s="176">
        <v>2450</v>
      </c>
      <c r="G422" s="107">
        <v>1223.3</v>
      </c>
      <c r="H422" s="264">
        <f t="shared" si="19"/>
        <v>49.930612244897958</v>
      </c>
    </row>
    <row r="423" spans="1:8">
      <c r="A423" s="7"/>
      <c r="B423" s="7">
        <v>3613</v>
      </c>
      <c r="C423" s="7">
        <v>2132</v>
      </c>
      <c r="D423" s="7" t="s">
        <v>235</v>
      </c>
      <c r="E423" s="49">
        <v>5400</v>
      </c>
      <c r="F423" s="176">
        <v>5400</v>
      </c>
      <c r="G423" s="107">
        <v>2638.6</v>
      </c>
      <c r="H423" s="264">
        <f t="shared" si="19"/>
        <v>48.86296296296296</v>
      </c>
    </row>
    <row r="424" spans="1:8" hidden="1">
      <c r="A424" s="25"/>
      <c r="B424" s="7">
        <v>3613</v>
      </c>
      <c r="C424" s="7">
        <v>2133</v>
      </c>
      <c r="D424" s="7" t="s">
        <v>25</v>
      </c>
      <c r="E424" s="49"/>
      <c r="F424" s="176"/>
      <c r="G424" s="107"/>
      <c r="H424" s="264" t="e">
        <f t="shared" si="19"/>
        <v>#DIV/0!</v>
      </c>
    </row>
    <row r="425" spans="1:8" hidden="1">
      <c r="A425" s="25"/>
      <c r="B425" s="7">
        <v>3613</v>
      </c>
      <c r="C425" s="7">
        <v>2310</v>
      </c>
      <c r="D425" s="7" t="s">
        <v>24</v>
      </c>
      <c r="E425" s="49"/>
      <c r="F425" s="176"/>
      <c r="G425" s="107"/>
      <c r="H425" s="264" t="e">
        <f t="shared" si="19"/>
        <v>#DIV/0!</v>
      </c>
    </row>
    <row r="426" spans="1:8">
      <c r="A426" s="25"/>
      <c r="B426" s="7">
        <v>3613</v>
      </c>
      <c r="C426" s="7">
        <v>2322</v>
      </c>
      <c r="D426" s="7" t="s">
        <v>469</v>
      </c>
      <c r="E426" s="49">
        <v>0</v>
      </c>
      <c r="F426" s="176">
        <v>0</v>
      </c>
      <c r="G426" s="107">
        <v>442.9</v>
      </c>
      <c r="H426" s="264" t="e">
        <f t="shared" si="19"/>
        <v>#DIV/0!</v>
      </c>
    </row>
    <row r="427" spans="1:8">
      <c r="A427" s="25"/>
      <c r="B427" s="7">
        <v>3613</v>
      </c>
      <c r="C427" s="7">
        <v>2324</v>
      </c>
      <c r="D427" s="7" t="s">
        <v>615</v>
      </c>
      <c r="E427" s="49">
        <v>400</v>
      </c>
      <c r="F427" s="176">
        <v>400</v>
      </c>
      <c r="G427" s="107">
        <v>598.4</v>
      </c>
      <c r="H427" s="264">
        <f t="shared" si="19"/>
        <v>149.6</v>
      </c>
    </row>
    <row r="428" spans="1:8" hidden="1">
      <c r="A428" s="25"/>
      <c r="B428" s="7">
        <v>3613</v>
      </c>
      <c r="C428" s="7">
        <v>2322</v>
      </c>
      <c r="D428" s="7" t="s">
        <v>23</v>
      </c>
      <c r="E428" s="49"/>
      <c r="F428" s="176"/>
      <c r="G428" s="107"/>
      <c r="H428" s="264" t="e">
        <f t="shared" si="19"/>
        <v>#DIV/0!</v>
      </c>
    </row>
    <row r="429" spans="1:8" hidden="1">
      <c r="A429" s="25"/>
      <c r="B429" s="7">
        <v>3613</v>
      </c>
      <c r="C429" s="7">
        <v>2324</v>
      </c>
      <c r="D429" s="7" t="s">
        <v>236</v>
      </c>
      <c r="E429" s="49"/>
      <c r="F429" s="176"/>
      <c r="G429" s="107"/>
      <c r="H429" s="264" t="e">
        <f t="shared" si="19"/>
        <v>#DIV/0!</v>
      </c>
    </row>
    <row r="430" spans="1:8" hidden="1">
      <c r="A430" s="25"/>
      <c r="B430" s="7">
        <v>3613</v>
      </c>
      <c r="C430" s="7">
        <v>3112</v>
      </c>
      <c r="D430" s="7" t="s">
        <v>237</v>
      </c>
      <c r="E430" s="49"/>
      <c r="F430" s="176"/>
      <c r="G430" s="107"/>
      <c r="H430" s="264" t="e">
        <f t="shared" si="19"/>
        <v>#DIV/0!</v>
      </c>
    </row>
    <row r="431" spans="1:8" hidden="1">
      <c r="A431" s="25"/>
      <c r="B431" s="7">
        <v>3631</v>
      </c>
      <c r="C431" s="7">
        <v>2133</v>
      </c>
      <c r="D431" s="7" t="s">
        <v>238</v>
      </c>
      <c r="E431" s="49"/>
      <c r="F431" s="176"/>
      <c r="G431" s="107"/>
      <c r="H431" s="264" t="e">
        <f t="shared" si="19"/>
        <v>#DIV/0!</v>
      </c>
    </row>
    <row r="432" spans="1:8">
      <c r="A432" s="25"/>
      <c r="B432" s="7">
        <v>3632</v>
      </c>
      <c r="C432" s="7">
        <v>2111</v>
      </c>
      <c r="D432" s="7" t="s">
        <v>239</v>
      </c>
      <c r="E432" s="49">
        <v>500</v>
      </c>
      <c r="F432" s="176">
        <v>500</v>
      </c>
      <c r="G432" s="107">
        <v>608.79999999999995</v>
      </c>
      <c r="H432" s="264">
        <f t="shared" ref="H432:H457" si="20">(G432/F432)*100</f>
        <v>121.76</v>
      </c>
    </row>
    <row r="433" spans="1:8">
      <c r="A433" s="25"/>
      <c r="B433" s="7">
        <v>3632</v>
      </c>
      <c r="C433" s="7">
        <v>2132</v>
      </c>
      <c r="D433" s="7" t="s">
        <v>240</v>
      </c>
      <c r="E433" s="49">
        <v>120</v>
      </c>
      <c r="F433" s="176">
        <v>120</v>
      </c>
      <c r="G433" s="107">
        <v>309.5</v>
      </c>
      <c r="H433" s="264">
        <f t="shared" si="20"/>
        <v>257.91666666666669</v>
      </c>
    </row>
    <row r="434" spans="1:8">
      <c r="A434" s="25"/>
      <c r="B434" s="7">
        <v>3632</v>
      </c>
      <c r="C434" s="7">
        <v>2133</v>
      </c>
      <c r="D434" s="7" t="s">
        <v>241</v>
      </c>
      <c r="E434" s="49">
        <v>10</v>
      </c>
      <c r="F434" s="176">
        <v>10</v>
      </c>
      <c r="G434" s="107">
        <v>10</v>
      </c>
      <c r="H434" s="264">
        <f t="shared" si="20"/>
        <v>100</v>
      </c>
    </row>
    <row r="435" spans="1:8">
      <c r="A435" s="25"/>
      <c r="B435" s="7">
        <v>3632</v>
      </c>
      <c r="C435" s="7">
        <v>2324</v>
      </c>
      <c r="D435" s="7" t="s">
        <v>616</v>
      </c>
      <c r="E435" s="49">
        <v>0</v>
      </c>
      <c r="F435" s="176">
        <v>0</v>
      </c>
      <c r="G435" s="107">
        <v>328.7</v>
      </c>
      <c r="H435" s="264" t="e">
        <f t="shared" si="20"/>
        <v>#DIV/0!</v>
      </c>
    </row>
    <row r="436" spans="1:8">
      <c r="A436" s="25"/>
      <c r="B436" s="7">
        <v>3632</v>
      </c>
      <c r="C436" s="7">
        <v>2329</v>
      </c>
      <c r="D436" s="7" t="s">
        <v>242</v>
      </c>
      <c r="E436" s="49">
        <v>50</v>
      </c>
      <c r="F436" s="176">
        <v>50</v>
      </c>
      <c r="G436" s="107">
        <v>65.8</v>
      </c>
      <c r="H436" s="264">
        <f t="shared" si="20"/>
        <v>131.6</v>
      </c>
    </row>
    <row r="437" spans="1:8" ht="16.850000000000001" customHeight="1">
      <c r="A437" s="25"/>
      <c r="B437" s="7">
        <v>3634</v>
      </c>
      <c r="C437" s="7">
        <v>2132</v>
      </c>
      <c r="D437" s="7" t="s">
        <v>22</v>
      </c>
      <c r="E437" s="49">
        <v>4000</v>
      </c>
      <c r="F437" s="176">
        <v>4000</v>
      </c>
      <c r="G437" s="107">
        <v>3770.7</v>
      </c>
      <c r="H437" s="264">
        <f t="shared" si="20"/>
        <v>94.267499999999998</v>
      </c>
    </row>
    <row r="438" spans="1:8" ht="16.850000000000001" hidden="1" customHeight="1">
      <c r="A438" s="25"/>
      <c r="B438" s="7">
        <v>3636</v>
      </c>
      <c r="C438" s="7">
        <v>2131</v>
      </c>
      <c r="D438" s="7" t="s">
        <v>21</v>
      </c>
      <c r="E438" s="49"/>
      <c r="F438" s="176"/>
      <c r="G438" s="107"/>
      <c r="H438" s="264" t="e">
        <f t="shared" si="20"/>
        <v>#DIV/0!</v>
      </c>
    </row>
    <row r="439" spans="1:8" ht="22.85" hidden="1" customHeight="1">
      <c r="A439" s="6"/>
      <c r="B439" s="7">
        <v>3639</v>
      </c>
      <c r="C439" s="7">
        <v>2111</v>
      </c>
      <c r="D439" s="7" t="s">
        <v>478</v>
      </c>
      <c r="E439" s="49"/>
      <c r="F439" s="176"/>
      <c r="G439" s="107"/>
      <c r="H439" s="264" t="e">
        <f t="shared" si="20"/>
        <v>#DIV/0!</v>
      </c>
    </row>
    <row r="440" spans="1:8">
      <c r="A440" s="25"/>
      <c r="B440" s="7">
        <v>3639</v>
      </c>
      <c r="C440" s="7">
        <v>2119</v>
      </c>
      <c r="D440" s="7" t="s">
        <v>244</v>
      </c>
      <c r="E440" s="49">
        <v>750</v>
      </c>
      <c r="F440" s="176">
        <v>750</v>
      </c>
      <c r="G440" s="107">
        <v>271</v>
      </c>
      <c r="H440" s="264">
        <f t="shared" si="20"/>
        <v>36.133333333333333</v>
      </c>
    </row>
    <row r="441" spans="1:8">
      <c r="A441" s="7"/>
      <c r="B441" s="7">
        <v>3639</v>
      </c>
      <c r="C441" s="7">
        <v>2131</v>
      </c>
      <c r="D441" s="7" t="s">
        <v>245</v>
      </c>
      <c r="E441" s="49">
        <v>2500</v>
      </c>
      <c r="F441" s="176">
        <v>2500</v>
      </c>
      <c r="G441" s="107">
        <v>2093.5</v>
      </c>
      <c r="H441" s="264">
        <f t="shared" si="20"/>
        <v>83.740000000000009</v>
      </c>
    </row>
    <row r="442" spans="1:8" hidden="1">
      <c r="A442" s="7"/>
      <c r="B442" s="7">
        <v>3639</v>
      </c>
      <c r="C442" s="7">
        <v>2132</v>
      </c>
      <c r="D442" s="7" t="s">
        <v>246</v>
      </c>
      <c r="E442" s="49"/>
      <c r="F442" s="176"/>
      <c r="G442" s="107"/>
      <c r="H442" s="264" t="e">
        <f t="shared" si="20"/>
        <v>#DIV/0!</v>
      </c>
    </row>
    <row r="443" spans="1:8" ht="15" hidden="1" customHeight="1">
      <c r="A443" s="7"/>
      <c r="B443" s="7">
        <v>3639</v>
      </c>
      <c r="C443" s="7">
        <v>2212</v>
      </c>
      <c r="D443" s="7" t="s">
        <v>247</v>
      </c>
      <c r="E443" s="49"/>
      <c r="F443" s="176"/>
      <c r="G443" s="107"/>
      <c r="H443" s="264" t="e">
        <f t="shared" si="20"/>
        <v>#DIV/0!</v>
      </c>
    </row>
    <row r="444" spans="1:8">
      <c r="A444" s="7"/>
      <c r="B444" s="7">
        <v>3639</v>
      </c>
      <c r="C444" s="7">
        <v>2324</v>
      </c>
      <c r="D444" s="7" t="s">
        <v>612</v>
      </c>
      <c r="E444" s="49">
        <v>0</v>
      </c>
      <c r="F444" s="176">
        <v>0</v>
      </c>
      <c r="G444" s="107">
        <v>144.19999999999999</v>
      </c>
      <c r="H444" s="264" t="e">
        <f t="shared" si="20"/>
        <v>#DIV/0!</v>
      </c>
    </row>
    <row r="445" spans="1:8" hidden="1">
      <c r="A445" s="7"/>
      <c r="B445" s="7">
        <v>3639</v>
      </c>
      <c r="C445" s="7">
        <v>2328</v>
      </c>
      <c r="D445" s="7" t="s">
        <v>20</v>
      </c>
      <c r="E445" s="49"/>
      <c r="F445" s="176"/>
      <c r="G445" s="107"/>
      <c r="H445" s="264" t="e">
        <f t="shared" si="20"/>
        <v>#DIV/0!</v>
      </c>
    </row>
    <row r="446" spans="1:8" ht="15" customHeight="1">
      <c r="A446" s="24"/>
      <c r="B446" s="24">
        <v>3639</v>
      </c>
      <c r="C446" s="24">
        <v>2329</v>
      </c>
      <c r="D446" s="24" t="s">
        <v>19</v>
      </c>
      <c r="E446" s="49">
        <v>0</v>
      </c>
      <c r="F446" s="176">
        <v>0</v>
      </c>
      <c r="G446" s="107">
        <v>4</v>
      </c>
      <c r="H446" s="264" t="e">
        <f t="shared" si="20"/>
        <v>#DIV/0!</v>
      </c>
    </row>
    <row r="447" spans="1:8">
      <c r="A447" s="7"/>
      <c r="B447" s="7">
        <v>3639</v>
      </c>
      <c r="C447" s="7">
        <v>3111</v>
      </c>
      <c r="D447" s="7" t="s">
        <v>18</v>
      </c>
      <c r="E447" s="49">
        <v>6645</v>
      </c>
      <c r="F447" s="176">
        <v>6645</v>
      </c>
      <c r="G447" s="107">
        <v>5347.6</v>
      </c>
      <c r="H447" s="264">
        <f t="shared" si="20"/>
        <v>80.475545522949588</v>
      </c>
    </row>
    <row r="448" spans="1:8" hidden="1">
      <c r="A448" s="7"/>
      <c r="B448" s="7">
        <v>3639</v>
      </c>
      <c r="C448" s="7">
        <v>3112</v>
      </c>
      <c r="D448" s="7" t="s">
        <v>248</v>
      </c>
      <c r="E448" s="49"/>
      <c r="F448" s="176"/>
      <c r="G448" s="107"/>
      <c r="H448" s="264" t="e">
        <f t="shared" si="20"/>
        <v>#DIV/0!</v>
      </c>
    </row>
    <row r="449" spans="1:8" ht="15" customHeight="1">
      <c r="A449" s="24"/>
      <c r="B449" s="24">
        <v>3722</v>
      </c>
      <c r="C449" s="24">
        <v>2324</v>
      </c>
      <c r="D449" s="7" t="s">
        <v>617</v>
      </c>
      <c r="E449" s="49">
        <v>0</v>
      </c>
      <c r="F449" s="176">
        <v>0</v>
      </c>
      <c r="G449" s="107">
        <v>17.3</v>
      </c>
      <c r="H449" s="264" t="e">
        <f t="shared" si="20"/>
        <v>#DIV/0!</v>
      </c>
    </row>
    <row r="450" spans="1:8" ht="15" hidden="1" customHeight="1">
      <c r="A450" s="24"/>
      <c r="B450" s="24">
        <v>6310</v>
      </c>
      <c r="C450" s="24">
        <v>2141</v>
      </c>
      <c r="D450" s="24" t="s">
        <v>17</v>
      </c>
      <c r="E450" s="49"/>
      <c r="F450" s="176"/>
      <c r="G450" s="107"/>
      <c r="H450" s="264" t="e">
        <f t="shared" si="20"/>
        <v>#DIV/0!</v>
      </c>
    </row>
    <row r="451" spans="1:8" ht="15" hidden="1" customHeight="1">
      <c r="A451" s="36"/>
      <c r="B451" s="35">
        <v>4357</v>
      </c>
      <c r="C451" s="7">
        <v>2324</v>
      </c>
      <c r="D451" s="7" t="s">
        <v>324</v>
      </c>
      <c r="E451" s="49"/>
      <c r="F451" s="176"/>
      <c r="G451" s="107"/>
      <c r="H451" s="264" t="e">
        <f t="shared" si="20"/>
        <v>#DIV/0!</v>
      </c>
    </row>
    <row r="452" spans="1:8" ht="15" hidden="1" customHeight="1">
      <c r="A452" s="24"/>
      <c r="B452" s="24">
        <v>4374</v>
      </c>
      <c r="C452" s="24">
        <v>2322</v>
      </c>
      <c r="D452" s="24" t="s">
        <v>307</v>
      </c>
      <c r="E452" s="49"/>
      <c r="F452" s="176"/>
      <c r="G452" s="107"/>
      <c r="H452" s="264" t="e">
        <f t="shared" si="20"/>
        <v>#DIV/0!</v>
      </c>
    </row>
    <row r="453" spans="1:8" ht="15" customHeight="1">
      <c r="A453" s="24"/>
      <c r="B453" s="24">
        <v>5512</v>
      </c>
      <c r="C453" s="24">
        <v>2324</v>
      </c>
      <c r="D453" s="24" t="s">
        <v>612</v>
      </c>
      <c r="E453" s="49">
        <v>0</v>
      </c>
      <c r="F453" s="176">
        <v>0</v>
      </c>
      <c r="G453" s="107">
        <v>21.9</v>
      </c>
      <c r="H453" s="264" t="e">
        <f t="shared" si="20"/>
        <v>#DIV/0!</v>
      </c>
    </row>
    <row r="454" spans="1:8" ht="15" hidden="1" customHeight="1">
      <c r="A454" s="24"/>
      <c r="B454" s="24">
        <v>6171</v>
      </c>
      <c r="C454" s="24">
        <v>2324</v>
      </c>
      <c r="D454" s="24" t="s">
        <v>297</v>
      </c>
      <c r="E454" s="49"/>
      <c r="F454" s="176"/>
      <c r="G454" s="107"/>
      <c r="H454" s="264" t="e">
        <f t="shared" si="20"/>
        <v>#DIV/0!</v>
      </c>
    </row>
    <row r="455" spans="1:8" ht="15" hidden="1" customHeight="1">
      <c r="A455" s="24"/>
      <c r="B455" s="24">
        <v>6402</v>
      </c>
      <c r="C455" s="24">
        <v>2229</v>
      </c>
      <c r="D455" s="24" t="s">
        <v>420</v>
      </c>
      <c r="E455" s="49"/>
      <c r="F455" s="176"/>
      <c r="G455" s="107"/>
      <c r="H455" s="264" t="e">
        <f t="shared" si="20"/>
        <v>#DIV/0!</v>
      </c>
    </row>
    <row r="456" spans="1:8" ht="15" customHeight="1" thickBot="1">
      <c r="A456" s="24"/>
      <c r="B456" s="24">
        <v>6409</v>
      </c>
      <c r="C456" s="24">
        <v>2328</v>
      </c>
      <c r="D456" s="24" t="s">
        <v>243</v>
      </c>
      <c r="E456" s="50">
        <v>0</v>
      </c>
      <c r="F456" s="178">
        <v>0</v>
      </c>
      <c r="G456" s="113">
        <v>9.1999999999999993</v>
      </c>
      <c r="H456" s="264" t="e">
        <f t="shared" si="20"/>
        <v>#DIV/0!</v>
      </c>
    </row>
    <row r="457" spans="1:8" s="2" customFormat="1" ht="22.5" customHeight="1" thickTop="1" thickBot="1">
      <c r="A457" s="5"/>
      <c r="B457" s="5"/>
      <c r="C457" s="5"/>
      <c r="D457" s="32" t="s">
        <v>16</v>
      </c>
      <c r="E457" s="82">
        <f t="shared" ref="E457:G457" si="21">SUM(E366:E456)</f>
        <v>53581</v>
      </c>
      <c r="F457" s="179">
        <f t="shared" si="21"/>
        <v>77314</v>
      </c>
      <c r="G457" s="196">
        <f t="shared" si="21"/>
        <v>44435.6</v>
      </c>
      <c r="H457" s="266">
        <f t="shared" si="20"/>
        <v>57.47419613524071</v>
      </c>
    </row>
    <row r="458" spans="1:8" ht="15" customHeight="1">
      <c r="A458" s="2"/>
      <c r="B458" s="3"/>
      <c r="C458" s="3"/>
      <c r="D458" s="3"/>
      <c r="E458" s="51"/>
      <c r="F458" s="51"/>
    </row>
    <row r="459" spans="1:8" ht="4.75" customHeight="1" thickBot="1">
      <c r="A459" s="2"/>
      <c r="B459" s="3"/>
      <c r="C459" s="3"/>
      <c r="D459" s="3"/>
      <c r="E459" s="51"/>
      <c r="F459" s="51"/>
    </row>
    <row r="460" spans="1:8" s="56" customFormat="1" ht="15.45">
      <c r="A460" s="18" t="s">
        <v>14</v>
      </c>
      <c r="B460" s="18" t="s">
        <v>405</v>
      </c>
      <c r="C460" s="18" t="s">
        <v>406</v>
      </c>
      <c r="D460" s="17" t="s">
        <v>12</v>
      </c>
      <c r="E460" s="16" t="s">
        <v>11</v>
      </c>
      <c r="F460" s="16" t="s">
        <v>11</v>
      </c>
      <c r="G460" s="16" t="s">
        <v>0</v>
      </c>
      <c r="H460" s="16" t="s">
        <v>377</v>
      </c>
    </row>
    <row r="461" spans="1:8" s="56" customFormat="1" ht="15.75" customHeight="1" thickBot="1">
      <c r="A461" s="15"/>
      <c r="B461" s="15"/>
      <c r="C461" s="15"/>
      <c r="D461" s="14"/>
      <c r="E461" s="184" t="s">
        <v>10</v>
      </c>
      <c r="F461" s="184" t="s">
        <v>9</v>
      </c>
      <c r="G461" s="208" t="s">
        <v>568</v>
      </c>
      <c r="H461" s="184" t="s">
        <v>359</v>
      </c>
    </row>
    <row r="462" spans="1:8" s="56" customFormat="1" ht="15.9" thickTop="1">
      <c r="A462" s="23"/>
      <c r="B462" s="23"/>
      <c r="C462" s="23"/>
      <c r="D462" s="22"/>
      <c r="E462" s="209"/>
      <c r="F462" s="210"/>
      <c r="G462" s="211"/>
      <c r="H462" s="209"/>
    </row>
    <row r="463" spans="1:8" s="56" customFormat="1" ht="15.45">
      <c r="A463" s="212">
        <v>8888</v>
      </c>
      <c r="B463" s="7">
        <v>6171</v>
      </c>
      <c r="C463" s="7">
        <v>2329</v>
      </c>
      <c r="D463" s="7" t="s">
        <v>378</v>
      </c>
      <c r="E463" s="213">
        <v>0</v>
      </c>
      <c r="F463" s="214">
        <v>0</v>
      </c>
      <c r="G463" s="107">
        <v>0</v>
      </c>
      <c r="H463" s="264" t="e">
        <f t="shared" ref="H463" si="22">(G463/F463)*100</f>
        <v>#DIV/0!</v>
      </c>
    </row>
    <row r="464" spans="1:8" s="56" customFormat="1">
      <c r="A464" s="7"/>
      <c r="B464" s="7"/>
      <c r="C464" s="7"/>
      <c r="D464" s="7" t="s">
        <v>379</v>
      </c>
      <c r="E464" s="215"/>
      <c r="F464" s="214"/>
      <c r="G464" s="107"/>
      <c r="H464" s="215"/>
    </row>
    <row r="465" spans="1:8" s="56" customFormat="1">
      <c r="A465" s="25"/>
      <c r="B465" s="25"/>
      <c r="C465" s="25"/>
      <c r="D465" s="25" t="s">
        <v>380</v>
      </c>
      <c r="E465" s="215"/>
      <c r="F465" s="217"/>
      <c r="G465" s="113"/>
      <c r="H465" s="216"/>
    </row>
    <row r="466" spans="1:8" s="56" customFormat="1" ht="15.9" thickBot="1">
      <c r="A466" s="256">
        <v>9999</v>
      </c>
      <c r="B466" s="25">
        <v>6171</v>
      </c>
      <c r="C466" s="25">
        <v>2329</v>
      </c>
      <c r="D466" s="25" t="s">
        <v>381</v>
      </c>
      <c r="E466" s="257">
        <v>0</v>
      </c>
      <c r="F466" s="217">
        <v>0</v>
      </c>
      <c r="G466" s="113">
        <v>-25.2</v>
      </c>
      <c r="H466" s="264" t="e">
        <f t="shared" ref="H466:H467" si="23">(G466/F466)*100</f>
        <v>#DIV/0!</v>
      </c>
    </row>
    <row r="467" spans="1:8" s="2" customFormat="1" ht="22.5" customHeight="1" thickTop="1" thickBot="1">
      <c r="A467" s="33"/>
      <c r="B467" s="33"/>
      <c r="C467" s="33"/>
      <c r="D467" s="32" t="s">
        <v>382</v>
      </c>
      <c r="E467" s="203">
        <f t="shared" ref="E467:G467" si="24">SUM(E463,E466)</f>
        <v>0</v>
      </c>
      <c r="F467" s="258">
        <f t="shared" si="24"/>
        <v>0</v>
      </c>
      <c r="G467" s="259">
        <f t="shared" si="24"/>
        <v>-25.2</v>
      </c>
      <c r="H467" s="266" t="e">
        <f t="shared" si="23"/>
        <v>#DIV/0!</v>
      </c>
    </row>
    <row r="468" spans="1:8" ht="15" customHeight="1">
      <c r="A468" s="2"/>
      <c r="B468" s="3"/>
      <c r="C468" s="3"/>
      <c r="D468" s="3"/>
      <c r="E468" s="180"/>
      <c r="F468" s="180"/>
    </row>
    <row r="469" spans="1:8" ht="1.3" customHeight="1">
      <c r="A469" s="2"/>
      <c r="B469" s="3"/>
      <c r="C469" s="3"/>
      <c r="D469" s="3"/>
      <c r="E469" s="51"/>
      <c r="F469" s="51"/>
    </row>
    <row r="470" spans="1:8" ht="4.75" customHeight="1" thickBot="1">
      <c r="A470" s="2"/>
      <c r="B470" s="2"/>
      <c r="C470" s="2"/>
      <c r="D470" s="2"/>
    </row>
    <row r="471" spans="1:8" ht="15.45">
      <c r="A471" s="18" t="s">
        <v>14</v>
      </c>
      <c r="B471" s="18" t="s">
        <v>405</v>
      </c>
      <c r="C471" s="18" t="s">
        <v>406</v>
      </c>
      <c r="D471" s="17" t="s">
        <v>12</v>
      </c>
      <c r="E471" s="16" t="s">
        <v>11</v>
      </c>
      <c r="F471" s="16" t="s">
        <v>11</v>
      </c>
      <c r="G471" s="16" t="s">
        <v>0</v>
      </c>
      <c r="H471" s="108" t="s">
        <v>350</v>
      </c>
    </row>
    <row r="472" spans="1:8" ht="15.75" customHeight="1" thickBot="1">
      <c r="A472" s="15"/>
      <c r="B472" s="15"/>
      <c r="C472" s="15"/>
      <c r="D472" s="14"/>
      <c r="E472" s="184" t="s">
        <v>10</v>
      </c>
      <c r="F472" s="186" t="s">
        <v>9</v>
      </c>
      <c r="G472" s="208" t="s">
        <v>568</v>
      </c>
      <c r="H472" s="115" t="s">
        <v>351</v>
      </c>
    </row>
    <row r="473" spans="1:8" s="231" customFormat="1" ht="30.75" customHeight="1" thickTop="1" thickBot="1">
      <c r="A473" s="227"/>
      <c r="B473" s="228"/>
      <c r="C473" s="229"/>
      <c r="D473" s="226" t="s">
        <v>15</v>
      </c>
      <c r="E473" s="230">
        <f t="shared" ref="E473:G473" si="25">SUM(E42,E65,E146,E189,E230,E270,E358,E457,E467)</f>
        <v>583393</v>
      </c>
      <c r="F473" s="252">
        <f t="shared" si="25"/>
        <v>659954.50000000012</v>
      </c>
      <c r="G473" s="230">
        <f t="shared" si="25"/>
        <v>395621.1</v>
      </c>
      <c r="H473" s="266">
        <f t="shared" ref="H473" si="26">(G473/F473)*100</f>
        <v>59.946723599884521</v>
      </c>
    </row>
    <row r="474" spans="1:8" ht="12" customHeight="1">
      <c r="A474" s="4"/>
      <c r="B474" s="21"/>
      <c r="C474" s="20"/>
      <c r="D474" s="19"/>
      <c r="E474" s="192"/>
      <c r="F474" s="192"/>
    </row>
    <row r="475" spans="1:8" ht="15" hidden="1" customHeight="1">
      <c r="A475" s="4"/>
      <c r="B475" s="21"/>
      <c r="C475" s="20"/>
      <c r="D475" s="19"/>
      <c r="E475" s="192"/>
      <c r="F475" s="192"/>
    </row>
    <row r="476" spans="1:8" ht="12.75" hidden="1" customHeight="1">
      <c r="A476" s="4"/>
      <c r="B476" s="21"/>
      <c r="C476" s="20"/>
      <c r="D476" s="19"/>
      <c r="E476" s="192"/>
      <c r="F476" s="192"/>
    </row>
    <row r="477" spans="1:8" ht="12.75" hidden="1" customHeight="1">
      <c r="A477" s="4"/>
      <c r="B477" s="21"/>
      <c r="C477" s="20"/>
      <c r="D477" s="19"/>
      <c r="E477" s="192"/>
      <c r="F477" s="192"/>
    </row>
    <row r="478" spans="1:8" ht="12.75" hidden="1" customHeight="1">
      <c r="A478" s="4"/>
      <c r="B478" s="21"/>
      <c r="C478" s="20"/>
      <c r="D478" s="19"/>
      <c r="E478" s="192"/>
      <c r="F478" s="192"/>
    </row>
    <row r="479" spans="1:8" ht="12.75" hidden="1" customHeight="1">
      <c r="A479" s="4"/>
      <c r="B479" s="21"/>
      <c r="C479" s="20"/>
      <c r="D479" s="19"/>
      <c r="E479" s="192"/>
      <c r="F479" s="192"/>
    </row>
    <row r="480" spans="1:8" ht="12.75" hidden="1" customHeight="1">
      <c r="A480" s="4"/>
      <c r="B480" s="21"/>
      <c r="C480" s="20"/>
      <c r="D480" s="19"/>
      <c r="E480" s="192"/>
      <c r="F480" s="192"/>
    </row>
    <row r="481" spans="1:8" ht="12.75" hidden="1" customHeight="1">
      <c r="A481" s="4"/>
      <c r="B481" s="21"/>
      <c r="C481" s="20"/>
      <c r="D481" s="19"/>
      <c r="E481" s="192"/>
      <c r="F481" s="192"/>
    </row>
    <row r="482" spans="1:8" ht="15" hidden="1" customHeight="1">
      <c r="A482" s="4"/>
      <c r="B482" s="21"/>
      <c r="C482" s="20"/>
      <c r="D482" s="19"/>
      <c r="E482" s="192"/>
      <c r="F482" s="192"/>
    </row>
    <row r="483" spans="1:8" ht="1.75" customHeight="1" thickBot="1">
      <c r="A483" s="4"/>
      <c r="B483" s="21"/>
      <c r="C483" s="20"/>
      <c r="D483" s="19"/>
      <c r="E483" s="192"/>
      <c r="F483" s="192"/>
    </row>
    <row r="484" spans="1:8" ht="15.45">
      <c r="A484" s="18" t="s">
        <v>14</v>
      </c>
      <c r="B484" s="18" t="s">
        <v>405</v>
      </c>
      <c r="C484" s="18" t="s">
        <v>406</v>
      </c>
      <c r="D484" s="17" t="s">
        <v>12</v>
      </c>
      <c r="E484" s="16" t="s">
        <v>11</v>
      </c>
      <c r="F484" s="16" t="s">
        <v>11</v>
      </c>
      <c r="G484" s="16" t="s">
        <v>0</v>
      </c>
      <c r="H484" s="108" t="s">
        <v>350</v>
      </c>
    </row>
    <row r="485" spans="1:8" ht="15.75" customHeight="1" thickBot="1">
      <c r="A485" s="15"/>
      <c r="B485" s="15"/>
      <c r="C485" s="15"/>
      <c r="D485" s="14"/>
      <c r="E485" s="184" t="s">
        <v>10</v>
      </c>
      <c r="F485" s="186" t="s">
        <v>9</v>
      </c>
      <c r="G485" s="208" t="s">
        <v>568</v>
      </c>
      <c r="H485" s="115" t="s">
        <v>351</v>
      </c>
    </row>
    <row r="486" spans="1:8" ht="16.5" customHeight="1" thickTop="1">
      <c r="A486" s="13">
        <v>110</v>
      </c>
      <c r="B486" s="13"/>
      <c r="C486" s="13"/>
      <c r="D486" s="12" t="s">
        <v>8</v>
      </c>
      <c r="E486" s="173"/>
      <c r="F486" s="174"/>
      <c r="G486" s="198"/>
      <c r="H486" s="122"/>
    </row>
    <row r="487" spans="1:8" ht="14.25" customHeight="1">
      <c r="A487" s="11"/>
      <c r="B487" s="11"/>
      <c r="C487" s="11"/>
      <c r="D487" s="4"/>
      <c r="E487" s="173"/>
      <c r="F487" s="175"/>
      <c r="G487" s="195"/>
      <c r="H487" s="110"/>
    </row>
    <row r="488" spans="1:8" ht="15" customHeight="1">
      <c r="A488" s="7"/>
      <c r="B488" s="7"/>
      <c r="C488" s="7">
        <v>8115</v>
      </c>
      <c r="D488" s="6" t="s">
        <v>7</v>
      </c>
      <c r="E488" s="49">
        <v>129634</v>
      </c>
      <c r="F488" s="176">
        <v>174174.9</v>
      </c>
      <c r="G488" s="107">
        <v>-58516.1</v>
      </c>
      <c r="H488" s="264">
        <f t="shared" ref="H488:H492" si="27">(G488/F488)*100</f>
        <v>-33.596172582846322</v>
      </c>
    </row>
    <row r="489" spans="1:8" ht="15" hidden="1" customHeight="1">
      <c r="A489" s="7"/>
      <c r="B489" s="7"/>
      <c r="C489" s="7">
        <v>8117</v>
      </c>
      <c r="D489" s="6" t="s">
        <v>475</v>
      </c>
      <c r="E489" s="49">
        <v>0</v>
      </c>
      <c r="F489" s="176">
        <v>0</v>
      </c>
      <c r="G489" s="107">
        <v>0</v>
      </c>
      <c r="H489" s="264" t="e">
        <f t="shared" si="27"/>
        <v>#DIV/0!</v>
      </c>
    </row>
    <row r="490" spans="1:8" ht="15" hidden="1" customHeight="1">
      <c r="A490" s="7"/>
      <c r="B490" s="7"/>
      <c r="C490" s="7">
        <v>8118</v>
      </c>
      <c r="D490" s="10" t="s">
        <v>373</v>
      </c>
      <c r="E490" s="49">
        <v>0</v>
      </c>
      <c r="F490" s="176">
        <v>0</v>
      </c>
      <c r="G490" s="107">
        <v>0</v>
      </c>
      <c r="H490" s="264" t="e">
        <f t="shared" si="27"/>
        <v>#DIV/0!</v>
      </c>
    </row>
    <row r="491" spans="1:8" ht="15" hidden="1" customHeight="1">
      <c r="A491" s="7"/>
      <c r="B491" s="7"/>
      <c r="C491" s="7">
        <v>8123</v>
      </c>
      <c r="D491" s="10" t="s">
        <v>6</v>
      </c>
      <c r="E491" s="49">
        <v>0</v>
      </c>
      <c r="F491" s="176">
        <v>0</v>
      </c>
      <c r="G491" s="107">
        <v>0</v>
      </c>
      <c r="H491" s="264" t="e">
        <f t="shared" si="27"/>
        <v>#DIV/0!</v>
      </c>
    </row>
    <row r="492" spans="1:8" ht="15" customHeight="1" thickBot="1">
      <c r="A492" s="7"/>
      <c r="B492" s="7"/>
      <c r="C492" s="7">
        <v>8124</v>
      </c>
      <c r="D492" s="6" t="s">
        <v>5</v>
      </c>
      <c r="E492" s="49">
        <v>-12000</v>
      </c>
      <c r="F492" s="176">
        <v>-12000</v>
      </c>
      <c r="G492" s="107">
        <v>-6000</v>
      </c>
      <c r="H492" s="264">
        <f t="shared" si="27"/>
        <v>50</v>
      </c>
    </row>
    <row r="493" spans="1:8" ht="17.25" hidden="1" customHeight="1">
      <c r="A493" s="9"/>
      <c r="B493" s="9"/>
      <c r="C493" s="9">
        <v>8902</v>
      </c>
      <c r="D493" s="8" t="s">
        <v>4</v>
      </c>
      <c r="E493" s="132"/>
      <c r="F493" s="177"/>
      <c r="G493" s="107">
        <v>0</v>
      </c>
      <c r="H493" s="106" t="e">
        <f>(#REF!/F493)*100</f>
        <v>#REF!</v>
      </c>
    </row>
    <row r="494" spans="1:8" ht="18.649999999999999" hidden="1" customHeight="1">
      <c r="A494" s="7"/>
      <c r="B494" s="7"/>
      <c r="C494" s="7">
        <v>8905</v>
      </c>
      <c r="D494" s="6" t="s">
        <v>3</v>
      </c>
      <c r="E494" s="49">
        <v>0</v>
      </c>
      <c r="F494" s="176">
        <v>0</v>
      </c>
      <c r="G494" s="107">
        <v>0</v>
      </c>
      <c r="H494" s="106" t="e">
        <f>(#REF!/F494)*100</f>
        <v>#REF!</v>
      </c>
    </row>
    <row r="495" spans="1:8" ht="20.149999999999999" hidden="1" customHeight="1" thickBot="1">
      <c r="A495" s="25"/>
      <c r="B495" s="25"/>
      <c r="C495" s="25">
        <v>8901</v>
      </c>
      <c r="D495" s="10" t="s">
        <v>2</v>
      </c>
      <c r="E495" s="50"/>
      <c r="F495" s="178"/>
      <c r="G495" s="200"/>
    </row>
    <row r="496" spans="1:8" s="2" customFormat="1" ht="22.5" customHeight="1" thickTop="1" thickBot="1">
      <c r="A496" s="33"/>
      <c r="B496" s="33"/>
      <c r="C496" s="33"/>
      <c r="D496" s="123" t="s">
        <v>1</v>
      </c>
      <c r="E496" s="82">
        <f t="shared" ref="E496:G496" si="28">SUM(E488:E495)</f>
        <v>117634</v>
      </c>
      <c r="F496" s="179">
        <f t="shared" si="28"/>
        <v>162174.9</v>
      </c>
      <c r="G496" s="196">
        <f t="shared" si="28"/>
        <v>-64516.1</v>
      </c>
      <c r="H496" s="266">
        <f t="shared" ref="H496" si="29">(G496/F496)*100</f>
        <v>-39.78180347267056</v>
      </c>
    </row>
  </sheetData>
  <sortState ref="A86:K128">
    <sortCondition ref="A86"/>
  </sortState>
  <dataConsolidate/>
  <mergeCells count="3">
    <mergeCell ref="A1:C1"/>
    <mergeCell ref="B242:D242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XFD1048576"/>
    </sheetView>
  </sheetViews>
  <sheetFormatPr defaultColWidth="8.69140625" defaultRowHeight="12.45"/>
  <cols>
    <col min="1" max="1" width="37.69140625" style="560" customWidth="1"/>
    <col min="2" max="2" width="7.3046875" style="511" customWidth="1"/>
    <col min="3" max="4" width="11.53515625" style="345" customWidth="1"/>
    <col min="5" max="5" width="11.53515625" style="327" customWidth="1"/>
    <col min="6" max="6" width="11.3828125" style="327" customWidth="1"/>
    <col min="7" max="7" width="9.84375" style="327" customWidth="1"/>
    <col min="8" max="8" width="9.15234375" style="327" customWidth="1"/>
    <col min="9" max="9" width="9.3046875" style="327" customWidth="1"/>
    <col min="10" max="10" width="9.15234375" style="327" customWidth="1"/>
    <col min="11" max="11" width="14.84375" style="345" customWidth="1"/>
    <col min="12" max="12" width="8.69140625" style="345"/>
    <col min="13" max="13" width="11.84375" style="345" customWidth="1"/>
    <col min="14" max="14" width="12.53515625" style="345" customWidth="1"/>
    <col min="15" max="15" width="11.84375" style="345" customWidth="1"/>
    <col min="16" max="16" width="12" style="345" customWidth="1"/>
    <col min="17" max="16384" width="8.69140625" style="345"/>
  </cols>
  <sheetData>
    <row r="1" spans="1:16" ht="24" customHeight="1">
      <c r="A1" s="1518"/>
      <c r="B1" s="1529"/>
      <c r="C1" s="1529"/>
      <c r="D1" s="1529"/>
      <c r="E1" s="1529"/>
      <c r="F1" s="1529"/>
      <c r="G1" s="1529"/>
      <c r="H1" s="1529"/>
      <c r="I1" s="1529"/>
      <c r="J1" s="1529"/>
      <c r="K1" s="1529"/>
      <c r="L1" s="1529"/>
      <c r="M1" s="1529"/>
      <c r="N1" s="1529"/>
      <c r="O1" s="1529"/>
      <c r="P1" s="323"/>
    </row>
    <row r="2" spans="1:16">
      <c r="O2" s="329"/>
    </row>
    <row r="3" spans="1:16" ht="17.600000000000001">
      <c r="A3" s="330" t="s">
        <v>686</v>
      </c>
      <c r="F3" s="331"/>
      <c r="G3" s="331"/>
    </row>
    <row r="4" spans="1:16" ht="21.75" customHeight="1">
      <c r="A4" s="332"/>
      <c r="F4" s="331"/>
      <c r="G4" s="331"/>
    </row>
    <row r="5" spans="1:16">
      <c r="A5" s="333"/>
      <c r="F5" s="331"/>
      <c r="G5" s="331"/>
    </row>
    <row r="6" spans="1:16" ht="6" customHeight="1">
      <c r="B6" s="561"/>
      <c r="C6" s="562"/>
      <c r="F6" s="331"/>
      <c r="G6" s="331"/>
    </row>
    <row r="7" spans="1:16" ht="24.75" customHeight="1">
      <c r="A7" s="336" t="s">
        <v>687</v>
      </c>
      <c r="B7" s="563"/>
      <c r="C7" s="1548" t="s">
        <v>826</v>
      </c>
      <c r="D7" s="1548"/>
      <c r="E7" s="1548"/>
      <c r="F7" s="1548"/>
      <c r="G7" s="1574"/>
      <c r="H7" s="1574"/>
      <c r="I7" s="1574"/>
      <c r="J7" s="1574"/>
      <c r="K7" s="1574"/>
      <c r="L7" s="1574"/>
      <c r="M7" s="1574"/>
      <c r="N7" s="1574"/>
      <c r="O7" s="1574"/>
    </row>
    <row r="8" spans="1:16" ht="23.25" customHeight="1" thickBot="1">
      <c r="A8" s="333" t="s">
        <v>689</v>
      </c>
      <c r="F8" s="331"/>
      <c r="G8" s="331"/>
    </row>
    <row r="9" spans="1:16" ht="12.9" thickBot="1">
      <c r="A9" s="338"/>
      <c r="B9" s="339"/>
      <c r="C9" s="565" t="s">
        <v>0</v>
      </c>
      <c r="D9" s="341" t="s">
        <v>690</v>
      </c>
      <c r="E9" s="342" t="s">
        <v>691</v>
      </c>
      <c r="F9" s="1523" t="s">
        <v>692</v>
      </c>
      <c r="G9" s="1524"/>
      <c r="H9" s="1524"/>
      <c r="I9" s="1525"/>
      <c r="J9" s="343" t="s">
        <v>693</v>
      </c>
      <c r="K9" s="344" t="s">
        <v>694</v>
      </c>
      <c r="M9" s="339" t="s">
        <v>695</v>
      </c>
      <c r="N9" s="339" t="s">
        <v>696</v>
      </c>
      <c r="O9" s="339" t="s">
        <v>695</v>
      </c>
    </row>
    <row r="10" spans="1:16" ht="12.9" thickBot="1">
      <c r="A10" s="346" t="s">
        <v>697</v>
      </c>
      <c r="B10" s="347" t="s">
        <v>698</v>
      </c>
      <c r="C10" s="566" t="s">
        <v>699</v>
      </c>
      <c r="D10" s="349">
        <v>2022</v>
      </c>
      <c r="E10" s="350">
        <v>2022</v>
      </c>
      <c r="F10" s="1386" t="s">
        <v>700</v>
      </c>
      <c r="G10" s="352" t="s">
        <v>701</v>
      </c>
      <c r="H10" s="352" t="s">
        <v>702</v>
      </c>
      <c r="I10" s="353" t="s">
        <v>703</v>
      </c>
      <c r="J10" s="354" t="s">
        <v>704</v>
      </c>
      <c r="K10" s="355" t="s">
        <v>705</v>
      </c>
      <c r="M10" s="356" t="s">
        <v>706</v>
      </c>
      <c r="N10" s="347" t="s">
        <v>707</v>
      </c>
      <c r="O10" s="347" t="s">
        <v>708</v>
      </c>
    </row>
    <row r="11" spans="1:16">
      <c r="A11" s="357" t="s">
        <v>709</v>
      </c>
      <c r="B11" s="917"/>
      <c r="C11" s="370">
        <v>99</v>
      </c>
      <c r="D11" s="360">
        <v>88</v>
      </c>
      <c r="E11" s="361">
        <v>103</v>
      </c>
      <c r="F11" s="362">
        <v>103</v>
      </c>
      <c r="G11" s="363">
        <f>M11</f>
        <v>95</v>
      </c>
      <c r="H11" s="364"/>
      <c r="I11" s="365"/>
      <c r="J11" s="523" t="s">
        <v>710</v>
      </c>
      <c r="K11" s="567" t="s">
        <v>710</v>
      </c>
      <c r="L11" s="368"/>
      <c r="M11" s="919">
        <v>95</v>
      </c>
      <c r="N11" s="370"/>
      <c r="O11" s="370"/>
    </row>
    <row r="12" spans="1:16" ht="12.9" thickBot="1">
      <c r="A12" s="371" t="s">
        <v>711</v>
      </c>
      <c r="B12" s="372"/>
      <c r="C12" s="382">
        <v>86</v>
      </c>
      <c r="D12" s="374">
        <v>83.23</v>
      </c>
      <c r="E12" s="375">
        <v>88</v>
      </c>
      <c r="F12" s="376">
        <v>88</v>
      </c>
      <c r="G12" s="377">
        <f>M12</f>
        <v>89</v>
      </c>
      <c r="H12" s="378"/>
      <c r="I12" s="377"/>
      <c r="J12" s="526"/>
      <c r="K12" s="460" t="s">
        <v>710</v>
      </c>
      <c r="L12" s="368"/>
      <c r="M12" s="921">
        <v>89</v>
      </c>
      <c r="N12" s="382"/>
      <c r="O12" s="382"/>
    </row>
    <row r="13" spans="1:16">
      <c r="A13" s="383" t="s">
        <v>762</v>
      </c>
      <c r="B13" s="384" t="s">
        <v>713</v>
      </c>
      <c r="C13" s="393">
        <v>30390</v>
      </c>
      <c r="D13" s="386" t="s">
        <v>710</v>
      </c>
      <c r="E13" s="386" t="s">
        <v>710</v>
      </c>
      <c r="F13" s="387">
        <v>30452</v>
      </c>
      <c r="G13" s="388">
        <f>M13</f>
        <v>30553</v>
      </c>
      <c r="H13" s="389"/>
      <c r="I13" s="388"/>
      <c r="J13" s="449" t="s">
        <v>710</v>
      </c>
      <c r="K13" s="448" t="s">
        <v>710</v>
      </c>
      <c r="L13" s="368"/>
      <c r="M13" s="923">
        <v>30553</v>
      </c>
      <c r="N13" s="448"/>
      <c r="O13" s="448"/>
    </row>
    <row r="14" spans="1:16">
      <c r="A14" s="394" t="s">
        <v>763</v>
      </c>
      <c r="B14" s="384" t="s">
        <v>715</v>
      </c>
      <c r="C14" s="393">
        <v>27746</v>
      </c>
      <c r="D14" s="395" t="s">
        <v>710</v>
      </c>
      <c r="E14" s="395" t="s">
        <v>710</v>
      </c>
      <c r="F14" s="396">
        <v>27862</v>
      </c>
      <c r="G14" s="388">
        <f t="shared" ref="G14:G23" si="0">M14</f>
        <v>28017</v>
      </c>
      <c r="H14" s="389"/>
      <c r="I14" s="388"/>
      <c r="J14" s="449" t="s">
        <v>710</v>
      </c>
      <c r="K14" s="448" t="s">
        <v>710</v>
      </c>
      <c r="L14" s="368"/>
      <c r="M14" s="924">
        <v>28017</v>
      </c>
      <c r="N14" s="448"/>
      <c r="O14" s="448"/>
    </row>
    <row r="15" spans="1:16">
      <c r="A15" s="394" t="s">
        <v>716</v>
      </c>
      <c r="B15" s="384" t="s">
        <v>717</v>
      </c>
      <c r="C15" s="393">
        <v>223</v>
      </c>
      <c r="D15" s="395" t="s">
        <v>710</v>
      </c>
      <c r="E15" s="395" t="s">
        <v>710</v>
      </c>
      <c r="F15" s="396">
        <v>260</v>
      </c>
      <c r="G15" s="388">
        <f t="shared" si="0"/>
        <v>196</v>
      </c>
      <c r="H15" s="389"/>
      <c r="I15" s="388"/>
      <c r="J15" s="449" t="s">
        <v>710</v>
      </c>
      <c r="K15" s="448" t="s">
        <v>710</v>
      </c>
      <c r="L15" s="368"/>
      <c r="M15" s="924">
        <v>196</v>
      </c>
      <c r="N15" s="448"/>
      <c r="O15" s="448"/>
    </row>
    <row r="16" spans="1:16">
      <c r="A16" s="394" t="s">
        <v>718</v>
      </c>
      <c r="B16" s="384" t="s">
        <v>710</v>
      </c>
      <c r="C16" s="393">
        <v>7301</v>
      </c>
      <c r="D16" s="395" t="s">
        <v>710</v>
      </c>
      <c r="E16" s="395" t="s">
        <v>710</v>
      </c>
      <c r="F16" s="396">
        <v>23148</v>
      </c>
      <c r="G16" s="388">
        <f t="shared" si="0"/>
        <v>36766</v>
      </c>
      <c r="H16" s="389"/>
      <c r="I16" s="388"/>
      <c r="J16" s="449" t="s">
        <v>710</v>
      </c>
      <c r="K16" s="448" t="s">
        <v>710</v>
      </c>
      <c r="L16" s="368"/>
      <c r="M16" s="924">
        <v>36766</v>
      </c>
      <c r="N16" s="448"/>
      <c r="O16" s="448"/>
    </row>
    <row r="17" spans="1:16" ht="12.9" thickBot="1">
      <c r="A17" s="357" t="s">
        <v>719</v>
      </c>
      <c r="B17" s="398" t="s">
        <v>720</v>
      </c>
      <c r="C17" s="406">
        <v>10094</v>
      </c>
      <c r="D17" s="400" t="s">
        <v>710</v>
      </c>
      <c r="E17" s="400" t="s">
        <v>710</v>
      </c>
      <c r="F17" s="401">
        <v>10139</v>
      </c>
      <c r="G17" s="388">
        <f t="shared" si="0"/>
        <v>10411</v>
      </c>
      <c r="H17" s="402"/>
      <c r="I17" s="403"/>
      <c r="J17" s="528" t="s">
        <v>710</v>
      </c>
      <c r="K17" s="567" t="s">
        <v>710</v>
      </c>
      <c r="L17" s="368"/>
      <c r="M17" s="926">
        <v>10411</v>
      </c>
      <c r="N17" s="567"/>
      <c r="O17" s="567"/>
    </row>
    <row r="18" spans="1:16" ht="12.9" thickBot="1">
      <c r="A18" s="407" t="s">
        <v>721</v>
      </c>
      <c r="B18" s="477"/>
      <c r="C18" s="479">
        <f>C13-C14+C15+C16+C17</f>
        <v>20262</v>
      </c>
      <c r="D18" s="409" t="s">
        <v>710</v>
      </c>
      <c r="E18" s="409" t="s">
        <v>710</v>
      </c>
      <c r="F18" s="410">
        <f>F13-F14+F15+F16+F17</f>
        <v>36137</v>
      </c>
      <c r="G18" s="410">
        <f t="shared" ref="G18:I18" si="1">G13-G14+G15+G16+G17</f>
        <v>49909</v>
      </c>
      <c r="H18" s="410">
        <f t="shared" si="1"/>
        <v>0</v>
      </c>
      <c r="I18" s="410">
        <f t="shared" si="1"/>
        <v>0</v>
      </c>
      <c r="J18" s="410" t="s">
        <v>710</v>
      </c>
      <c r="K18" s="479" t="s">
        <v>710</v>
      </c>
      <c r="L18" s="368"/>
      <c r="M18" s="415">
        <f>M13-M14+M15+M16+M17</f>
        <v>49909</v>
      </c>
      <c r="N18" s="415">
        <f t="shared" ref="N18:O18" si="2">N13-N14+N15+N16+N17</f>
        <v>0</v>
      </c>
      <c r="O18" s="415">
        <f t="shared" si="2"/>
        <v>0</v>
      </c>
    </row>
    <row r="19" spans="1:16">
      <c r="A19" s="357" t="s">
        <v>722</v>
      </c>
      <c r="B19" s="398">
        <v>401</v>
      </c>
      <c r="C19" s="406">
        <v>2581</v>
      </c>
      <c r="D19" s="386" t="s">
        <v>710</v>
      </c>
      <c r="E19" s="386" t="s">
        <v>710</v>
      </c>
      <c r="F19" s="401">
        <v>2589</v>
      </c>
      <c r="G19" s="388">
        <f t="shared" si="0"/>
        <v>2536</v>
      </c>
      <c r="H19" s="417"/>
      <c r="I19" s="418"/>
      <c r="J19" s="528" t="s">
        <v>710</v>
      </c>
      <c r="K19" s="567" t="s">
        <v>710</v>
      </c>
      <c r="L19" s="368"/>
      <c r="M19" s="927">
        <v>2536</v>
      </c>
      <c r="N19" s="567"/>
      <c r="O19" s="567"/>
    </row>
    <row r="20" spans="1:16">
      <c r="A20" s="394" t="s">
        <v>723</v>
      </c>
      <c r="B20" s="384" t="s">
        <v>724</v>
      </c>
      <c r="C20" s="393">
        <v>2952</v>
      </c>
      <c r="D20" s="395" t="s">
        <v>710</v>
      </c>
      <c r="E20" s="395" t="s">
        <v>710</v>
      </c>
      <c r="F20" s="396">
        <v>1987</v>
      </c>
      <c r="G20" s="388">
        <f t="shared" si="0"/>
        <v>1773</v>
      </c>
      <c r="H20" s="389"/>
      <c r="I20" s="388"/>
      <c r="J20" s="449" t="s">
        <v>710</v>
      </c>
      <c r="K20" s="448" t="s">
        <v>710</v>
      </c>
      <c r="L20" s="368"/>
      <c r="M20" s="924">
        <v>1773</v>
      </c>
      <c r="N20" s="448"/>
      <c r="O20" s="448"/>
    </row>
    <row r="21" spans="1:16">
      <c r="A21" s="394" t="s">
        <v>725</v>
      </c>
      <c r="B21" s="384" t="s">
        <v>710</v>
      </c>
      <c r="C21" s="393">
        <v>5897</v>
      </c>
      <c r="D21" s="395" t="s">
        <v>710</v>
      </c>
      <c r="E21" s="395" t="s">
        <v>710</v>
      </c>
      <c r="F21" s="396">
        <v>3788</v>
      </c>
      <c r="G21" s="388">
        <f t="shared" si="0"/>
        <v>4364</v>
      </c>
      <c r="H21" s="389"/>
      <c r="I21" s="388"/>
      <c r="J21" s="449" t="s">
        <v>710</v>
      </c>
      <c r="K21" s="448" t="s">
        <v>710</v>
      </c>
      <c r="L21" s="368"/>
      <c r="M21" s="924">
        <v>4364</v>
      </c>
      <c r="N21" s="448"/>
      <c r="O21" s="448"/>
    </row>
    <row r="22" spans="1:16">
      <c r="A22" s="394" t="s">
        <v>726</v>
      </c>
      <c r="B22" s="384" t="s">
        <v>710</v>
      </c>
      <c r="C22" s="393">
        <v>8766</v>
      </c>
      <c r="D22" s="395" t="s">
        <v>710</v>
      </c>
      <c r="E22" s="395" t="s">
        <v>710</v>
      </c>
      <c r="F22" s="396">
        <v>27709</v>
      </c>
      <c r="G22" s="388">
        <f t="shared" si="0"/>
        <v>40647</v>
      </c>
      <c r="H22" s="389"/>
      <c r="I22" s="388"/>
      <c r="J22" s="449" t="s">
        <v>710</v>
      </c>
      <c r="K22" s="448" t="s">
        <v>710</v>
      </c>
      <c r="L22" s="368"/>
      <c r="M22" s="924">
        <v>40647</v>
      </c>
      <c r="N22" s="448"/>
      <c r="O22" s="448"/>
    </row>
    <row r="23" spans="1:16" ht="12.9" thickBot="1">
      <c r="A23" s="371" t="s">
        <v>727</v>
      </c>
      <c r="B23" s="420" t="s">
        <v>710</v>
      </c>
      <c r="C23" s="426">
        <v>0</v>
      </c>
      <c r="D23" s="400" t="s">
        <v>710</v>
      </c>
      <c r="E23" s="400" t="s">
        <v>710</v>
      </c>
      <c r="F23" s="422">
        <v>0</v>
      </c>
      <c r="G23" s="403">
        <f t="shared" si="0"/>
        <v>0</v>
      </c>
      <c r="H23" s="402"/>
      <c r="I23" s="403"/>
      <c r="J23" s="530" t="s">
        <v>710</v>
      </c>
      <c r="K23" s="718" t="s">
        <v>710</v>
      </c>
      <c r="L23" s="368"/>
      <c r="M23" s="928">
        <v>0</v>
      </c>
      <c r="N23" s="718"/>
      <c r="O23" s="718"/>
    </row>
    <row r="24" spans="1:16" ht="14.15">
      <c r="A24" s="427" t="s">
        <v>728</v>
      </c>
      <c r="B24" s="570" t="s">
        <v>710</v>
      </c>
      <c r="C24" s="438">
        <v>65752</v>
      </c>
      <c r="D24" s="571">
        <v>64741</v>
      </c>
      <c r="E24" s="572">
        <v>67993</v>
      </c>
      <c r="F24" s="571">
        <v>16976</v>
      </c>
      <c r="G24" s="432">
        <f>M24-F24</f>
        <v>16222</v>
      </c>
      <c r="H24" s="532"/>
      <c r="I24" s="532"/>
      <c r="J24" s="576">
        <f t="shared" ref="J24:J47" si="3">SUM(F24:I24)</f>
        <v>33198</v>
      </c>
      <c r="K24" s="1404">
        <f t="shared" ref="K24:K47" si="4">(J24/E24)*100</f>
        <v>48.825614401482504</v>
      </c>
      <c r="L24" s="368"/>
      <c r="M24" s="963">
        <v>33198</v>
      </c>
      <c r="N24" s="575"/>
      <c r="O24" s="576"/>
      <c r="P24" s="345" t="s">
        <v>685</v>
      </c>
    </row>
    <row r="25" spans="1:16" ht="14.15">
      <c r="A25" s="394" t="s">
        <v>729</v>
      </c>
      <c r="B25" s="577" t="s">
        <v>710</v>
      </c>
      <c r="C25" s="448">
        <v>0</v>
      </c>
      <c r="D25" s="578">
        <v>0</v>
      </c>
      <c r="E25" s="579">
        <v>0</v>
      </c>
      <c r="F25" s="578">
        <v>0</v>
      </c>
      <c r="G25" s="444">
        <f t="shared" ref="G25:G42" si="5">M25-F25</f>
        <v>0</v>
      </c>
      <c r="H25" s="535"/>
      <c r="I25" s="535"/>
      <c r="J25" s="583">
        <f t="shared" si="3"/>
        <v>0</v>
      </c>
      <c r="K25" s="1405" t="e">
        <f t="shared" si="4"/>
        <v>#DIV/0!</v>
      </c>
      <c r="L25" s="368"/>
      <c r="M25" s="965">
        <v>0</v>
      </c>
      <c r="N25" s="582"/>
      <c r="O25" s="583"/>
    </row>
    <row r="26" spans="1:16" ht="14.6" thickBot="1">
      <c r="A26" s="371" t="s">
        <v>730</v>
      </c>
      <c r="B26" s="584">
        <v>672</v>
      </c>
      <c r="C26" s="460">
        <v>7020</v>
      </c>
      <c r="D26" s="585">
        <v>7500</v>
      </c>
      <c r="E26" s="586">
        <v>7500</v>
      </c>
      <c r="F26" s="587">
        <v>1875</v>
      </c>
      <c r="G26" s="455">
        <f t="shared" si="5"/>
        <v>1875</v>
      </c>
      <c r="H26" s="539"/>
      <c r="I26" s="539"/>
      <c r="J26" s="591">
        <f t="shared" si="3"/>
        <v>3750</v>
      </c>
      <c r="K26" s="1406">
        <f t="shared" si="4"/>
        <v>50</v>
      </c>
      <c r="L26" s="368"/>
      <c r="M26" s="967">
        <v>3750</v>
      </c>
      <c r="N26" s="590"/>
      <c r="O26" s="591"/>
    </row>
    <row r="27" spans="1:16" ht="14.15">
      <c r="A27" s="383" t="s">
        <v>731</v>
      </c>
      <c r="B27" s="592">
        <v>501</v>
      </c>
      <c r="C27" s="467">
        <v>4273</v>
      </c>
      <c r="D27" s="595">
        <v>3915</v>
      </c>
      <c r="E27" s="1407">
        <v>4868</v>
      </c>
      <c r="F27" s="595">
        <v>1305</v>
      </c>
      <c r="G27" s="417">
        <f t="shared" si="5"/>
        <v>1523</v>
      </c>
      <c r="H27" s="466"/>
      <c r="I27" s="418"/>
      <c r="J27" s="576">
        <f t="shared" si="3"/>
        <v>2828</v>
      </c>
      <c r="K27" s="1404">
        <f t="shared" si="4"/>
        <v>58.093672966310592</v>
      </c>
      <c r="L27" s="368"/>
      <c r="M27" s="927">
        <v>2828</v>
      </c>
      <c r="N27" s="620"/>
      <c r="O27" s="621"/>
    </row>
    <row r="28" spans="1:16" ht="14.15">
      <c r="A28" s="394" t="s">
        <v>732</v>
      </c>
      <c r="B28" s="598">
        <v>502</v>
      </c>
      <c r="C28" s="393">
        <v>1534</v>
      </c>
      <c r="D28" s="601">
        <v>2015</v>
      </c>
      <c r="E28" s="1408">
        <v>2215</v>
      </c>
      <c r="F28" s="601">
        <v>777</v>
      </c>
      <c r="G28" s="389">
        <f t="shared" si="5"/>
        <v>443</v>
      </c>
      <c r="H28" s="445"/>
      <c r="I28" s="388"/>
      <c r="J28" s="583">
        <f t="shared" si="3"/>
        <v>1220</v>
      </c>
      <c r="K28" s="1405">
        <f t="shared" si="4"/>
        <v>55.079006772009031</v>
      </c>
      <c r="L28" s="368"/>
      <c r="M28" s="924">
        <v>1220</v>
      </c>
      <c r="N28" s="582"/>
      <c r="O28" s="583"/>
    </row>
    <row r="29" spans="1:16" ht="14.15">
      <c r="A29" s="394" t="s">
        <v>733</v>
      </c>
      <c r="B29" s="598">
        <v>504</v>
      </c>
      <c r="C29" s="393">
        <v>0</v>
      </c>
      <c r="D29" s="601">
        <v>0</v>
      </c>
      <c r="E29" s="1408">
        <v>0</v>
      </c>
      <c r="F29" s="601">
        <v>0</v>
      </c>
      <c r="G29" s="389">
        <f t="shared" si="5"/>
        <v>0</v>
      </c>
      <c r="H29" s="445"/>
      <c r="I29" s="388"/>
      <c r="J29" s="583">
        <f t="shared" si="3"/>
        <v>0</v>
      </c>
      <c r="K29" s="1405" t="e">
        <f t="shared" si="4"/>
        <v>#DIV/0!</v>
      </c>
      <c r="L29" s="368"/>
      <c r="M29" s="924">
        <v>0</v>
      </c>
      <c r="N29" s="582"/>
      <c r="O29" s="583"/>
    </row>
    <row r="30" spans="1:16" ht="14.15">
      <c r="A30" s="394" t="s">
        <v>734</v>
      </c>
      <c r="B30" s="598">
        <v>511</v>
      </c>
      <c r="C30" s="393">
        <v>575</v>
      </c>
      <c r="D30" s="601">
        <v>800</v>
      </c>
      <c r="E30" s="1408">
        <v>800</v>
      </c>
      <c r="F30" s="601">
        <v>83</v>
      </c>
      <c r="G30" s="389">
        <f t="shared" si="5"/>
        <v>41</v>
      </c>
      <c r="H30" s="445"/>
      <c r="I30" s="388"/>
      <c r="J30" s="583">
        <f t="shared" si="3"/>
        <v>124</v>
      </c>
      <c r="K30" s="1405">
        <f t="shared" si="4"/>
        <v>15.5</v>
      </c>
      <c r="L30" s="368"/>
      <c r="M30" s="924">
        <v>124</v>
      </c>
      <c r="N30" s="582"/>
      <c r="O30" s="583"/>
    </row>
    <row r="31" spans="1:16" ht="14.15">
      <c r="A31" s="394" t="s">
        <v>735</v>
      </c>
      <c r="B31" s="598">
        <v>518</v>
      </c>
      <c r="C31" s="393">
        <v>2251</v>
      </c>
      <c r="D31" s="601">
        <v>1995</v>
      </c>
      <c r="E31" s="1408">
        <v>2050</v>
      </c>
      <c r="F31" s="601">
        <v>692</v>
      </c>
      <c r="G31" s="389">
        <f t="shared" si="5"/>
        <v>438</v>
      </c>
      <c r="H31" s="445"/>
      <c r="I31" s="388"/>
      <c r="J31" s="583">
        <f t="shared" si="3"/>
        <v>1130</v>
      </c>
      <c r="K31" s="1405">
        <f t="shared" si="4"/>
        <v>55.121951219512198</v>
      </c>
      <c r="L31" s="368"/>
      <c r="M31" s="924">
        <v>1130</v>
      </c>
      <c r="N31" s="582"/>
      <c r="O31" s="583"/>
    </row>
    <row r="32" spans="1:16" ht="14.15">
      <c r="A32" s="394" t="s">
        <v>736</v>
      </c>
      <c r="B32" s="598">
        <v>521</v>
      </c>
      <c r="C32" s="393">
        <v>43187</v>
      </c>
      <c r="D32" s="601">
        <v>42875</v>
      </c>
      <c r="E32" s="1408">
        <v>44960</v>
      </c>
      <c r="F32" s="601">
        <v>10288</v>
      </c>
      <c r="G32" s="389">
        <f t="shared" si="5"/>
        <v>11485</v>
      </c>
      <c r="H32" s="445"/>
      <c r="I32" s="388"/>
      <c r="J32" s="583">
        <f t="shared" si="3"/>
        <v>21773</v>
      </c>
      <c r="K32" s="1405">
        <f t="shared" si="4"/>
        <v>48.427491103202847</v>
      </c>
      <c r="L32" s="368"/>
      <c r="M32" s="924">
        <v>21773</v>
      </c>
      <c r="N32" s="582"/>
      <c r="O32" s="583"/>
    </row>
    <row r="33" spans="1:15" ht="14.15">
      <c r="A33" s="394" t="s">
        <v>737</v>
      </c>
      <c r="B33" s="598" t="s">
        <v>738</v>
      </c>
      <c r="C33" s="393">
        <v>15632</v>
      </c>
      <c r="D33" s="601">
        <v>15502</v>
      </c>
      <c r="E33" s="1408">
        <v>16679</v>
      </c>
      <c r="F33" s="601">
        <v>3835</v>
      </c>
      <c r="G33" s="389">
        <f t="shared" si="5"/>
        <v>4301</v>
      </c>
      <c r="H33" s="445"/>
      <c r="I33" s="388"/>
      <c r="J33" s="583">
        <f t="shared" si="3"/>
        <v>8136</v>
      </c>
      <c r="K33" s="1405">
        <f t="shared" si="4"/>
        <v>48.77990287187481</v>
      </c>
      <c r="L33" s="368"/>
      <c r="M33" s="924">
        <v>8136</v>
      </c>
      <c r="N33" s="582"/>
      <c r="O33" s="583"/>
    </row>
    <row r="34" spans="1:15" ht="14.15">
      <c r="A34" s="394" t="s">
        <v>739</v>
      </c>
      <c r="B34" s="598">
        <v>557</v>
      </c>
      <c r="C34" s="393">
        <v>0</v>
      </c>
      <c r="D34" s="601">
        <v>0</v>
      </c>
      <c r="E34" s="1408">
        <v>6</v>
      </c>
      <c r="F34" s="601">
        <v>0</v>
      </c>
      <c r="G34" s="389">
        <f t="shared" si="5"/>
        <v>6</v>
      </c>
      <c r="H34" s="445"/>
      <c r="I34" s="388"/>
      <c r="J34" s="583">
        <f t="shared" si="3"/>
        <v>6</v>
      </c>
      <c r="K34" s="1405">
        <f t="shared" si="4"/>
        <v>100</v>
      </c>
      <c r="L34" s="368"/>
      <c r="M34" s="924">
        <v>6</v>
      </c>
      <c r="N34" s="582"/>
      <c r="O34" s="583"/>
    </row>
    <row r="35" spans="1:15" ht="14.15">
      <c r="A35" s="394" t="s">
        <v>740</v>
      </c>
      <c r="B35" s="598">
        <v>551</v>
      </c>
      <c r="C35" s="393">
        <v>218</v>
      </c>
      <c r="D35" s="601">
        <v>208</v>
      </c>
      <c r="E35" s="1408">
        <v>208</v>
      </c>
      <c r="F35" s="601">
        <v>55</v>
      </c>
      <c r="G35" s="389">
        <f t="shared" si="5"/>
        <v>52</v>
      </c>
      <c r="H35" s="445"/>
      <c r="I35" s="388"/>
      <c r="J35" s="583">
        <f t="shared" si="3"/>
        <v>107</v>
      </c>
      <c r="K35" s="1405">
        <f t="shared" si="4"/>
        <v>51.442307692307686</v>
      </c>
      <c r="L35" s="368"/>
      <c r="M35" s="924">
        <v>107</v>
      </c>
      <c r="N35" s="582"/>
      <c r="O35" s="583"/>
    </row>
    <row r="36" spans="1:15" ht="14.6" thickBot="1">
      <c r="A36" s="357" t="s">
        <v>741</v>
      </c>
      <c r="B36" s="604" t="s">
        <v>742</v>
      </c>
      <c r="C36" s="426">
        <v>1917</v>
      </c>
      <c r="D36" s="1246">
        <v>948</v>
      </c>
      <c r="E36" s="1409">
        <v>948</v>
      </c>
      <c r="F36" s="607">
        <v>157</v>
      </c>
      <c r="G36" s="389">
        <f t="shared" si="5"/>
        <v>160</v>
      </c>
      <c r="H36" s="475"/>
      <c r="I36" s="388"/>
      <c r="J36" s="591">
        <f t="shared" si="3"/>
        <v>317</v>
      </c>
      <c r="K36" s="1406">
        <f t="shared" si="4"/>
        <v>33.438818565400844</v>
      </c>
      <c r="L36" s="368"/>
      <c r="M36" s="928">
        <v>317</v>
      </c>
      <c r="N36" s="622"/>
      <c r="O36" s="623"/>
    </row>
    <row r="37" spans="1:15" ht="14.6" thickBot="1">
      <c r="A37" s="610" t="s">
        <v>743</v>
      </c>
      <c r="B37" s="611"/>
      <c r="C37" s="479">
        <f>SUM(C27:C36)</f>
        <v>69587</v>
      </c>
      <c r="D37" s="613">
        <f t="shared" ref="D37:I37" si="6">SUM(D27:D36)</f>
        <v>68258</v>
      </c>
      <c r="E37" s="613">
        <f t="shared" si="6"/>
        <v>72734</v>
      </c>
      <c r="F37" s="569">
        <f t="shared" si="6"/>
        <v>17192</v>
      </c>
      <c r="G37" s="569">
        <f t="shared" si="6"/>
        <v>18449</v>
      </c>
      <c r="H37" s="569">
        <f t="shared" si="6"/>
        <v>0</v>
      </c>
      <c r="I37" s="569">
        <f t="shared" si="6"/>
        <v>0</v>
      </c>
      <c r="J37" s="618">
        <f t="shared" si="3"/>
        <v>35641</v>
      </c>
      <c r="K37" s="1410">
        <f t="shared" si="4"/>
        <v>49.001842329584512</v>
      </c>
      <c r="L37" s="368"/>
      <c r="M37" s="618">
        <f>SUM(M27:M36)</f>
        <v>35641</v>
      </c>
      <c r="N37" s="614">
        <f>SUM(N27:N36)</f>
        <v>0</v>
      </c>
      <c r="O37" s="618">
        <f>SUM(O27:O36)</f>
        <v>0</v>
      </c>
    </row>
    <row r="38" spans="1:15" ht="14.15">
      <c r="A38" s="383" t="s">
        <v>744</v>
      </c>
      <c r="B38" s="592">
        <v>601</v>
      </c>
      <c r="C38" s="467">
        <v>0</v>
      </c>
      <c r="D38" s="595">
        <v>0</v>
      </c>
      <c r="E38" s="1407">
        <v>0</v>
      </c>
      <c r="F38" s="619">
        <v>0</v>
      </c>
      <c r="G38" s="389">
        <f t="shared" si="5"/>
        <v>0</v>
      </c>
      <c r="H38" s="466"/>
      <c r="I38" s="388"/>
      <c r="J38" s="576">
        <f t="shared" si="3"/>
        <v>0</v>
      </c>
      <c r="K38" s="1404" t="e">
        <f t="shared" si="4"/>
        <v>#DIV/0!</v>
      </c>
      <c r="L38" s="368"/>
      <c r="M38" s="927">
        <v>0</v>
      </c>
      <c r="N38" s="620"/>
      <c r="O38" s="621"/>
    </row>
    <row r="39" spans="1:15" ht="14.15">
      <c r="A39" s="394" t="s">
        <v>745</v>
      </c>
      <c r="B39" s="598">
        <v>602</v>
      </c>
      <c r="C39" s="393">
        <v>2590</v>
      </c>
      <c r="D39" s="601">
        <v>3071</v>
      </c>
      <c r="E39" s="1408">
        <v>3700</v>
      </c>
      <c r="F39" s="601">
        <v>1147</v>
      </c>
      <c r="G39" s="389">
        <f t="shared" si="5"/>
        <v>1192</v>
      </c>
      <c r="H39" s="445"/>
      <c r="I39" s="388"/>
      <c r="J39" s="583">
        <f t="shared" si="3"/>
        <v>2339</v>
      </c>
      <c r="K39" s="1405">
        <f t="shared" si="4"/>
        <v>63.216216216216218</v>
      </c>
      <c r="L39" s="368"/>
      <c r="M39" s="924">
        <v>2339</v>
      </c>
      <c r="N39" s="582"/>
      <c r="O39" s="583"/>
    </row>
    <row r="40" spans="1:15" ht="14.15">
      <c r="A40" s="394" t="s">
        <v>746</v>
      </c>
      <c r="B40" s="598">
        <v>604</v>
      </c>
      <c r="C40" s="393">
        <v>0</v>
      </c>
      <c r="D40" s="601">
        <v>0</v>
      </c>
      <c r="E40" s="1408">
        <v>0</v>
      </c>
      <c r="F40" s="601">
        <v>0</v>
      </c>
      <c r="G40" s="389">
        <f t="shared" si="5"/>
        <v>0</v>
      </c>
      <c r="H40" s="445"/>
      <c r="I40" s="388"/>
      <c r="J40" s="583">
        <f t="shared" si="3"/>
        <v>0</v>
      </c>
      <c r="K40" s="1405" t="e">
        <f t="shared" si="4"/>
        <v>#DIV/0!</v>
      </c>
      <c r="L40" s="368"/>
      <c r="M40" s="924">
        <v>0</v>
      </c>
      <c r="N40" s="582"/>
      <c r="O40" s="583"/>
    </row>
    <row r="41" spans="1:15" ht="14.15">
      <c r="A41" s="394" t="s">
        <v>747</v>
      </c>
      <c r="B41" s="598" t="s">
        <v>748</v>
      </c>
      <c r="C41" s="393">
        <v>65752</v>
      </c>
      <c r="D41" s="601">
        <v>64741</v>
      </c>
      <c r="E41" s="1408">
        <v>67993</v>
      </c>
      <c r="F41" s="601">
        <v>15629</v>
      </c>
      <c r="G41" s="389">
        <f t="shared" si="5"/>
        <v>17569</v>
      </c>
      <c r="H41" s="445"/>
      <c r="I41" s="388"/>
      <c r="J41" s="583">
        <f t="shared" si="3"/>
        <v>33198</v>
      </c>
      <c r="K41" s="1405">
        <f t="shared" si="4"/>
        <v>48.825614401482504</v>
      </c>
      <c r="L41" s="368"/>
      <c r="M41" s="924">
        <v>33198</v>
      </c>
      <c r="N41" s="582"/>
      <c r="O41" s="583"/>
    </row>
    <row r="42" spans="1:15" ht="14.6" thickBot="1">
      <c r="A42" s="357" t="s">
        <v>749</v>
      </c>
      <c r="B42" s="604" t="s">
        <v>750</v>
      </c>
      <c r="C42" s="426">
        <v>1249</v>
      </c>
      <c r="D42" s="1246">
        <v>522</v>
      </c>
      <c r="E42" s="1409">
        <v>1041</v>
      </c>
      <c r="F42" s="607">
        <v>477</v>
      </c>
      <c r="G42" s="485">
        <f t="shared" si="5"/>
        <v>217</v>
      </c>
      <c r="H42" s="475"/>
      <c r="I42" s="388"/>
      <c r="J42" s="591">
        <f t="shared" si="3"/>
        <v>694</v>
      </c>
      <c r="K42" s="1406">
        <f t="shared" si="4"/>
        <v>66.666666666666657</v>
      </c>
      <c r="L42" s="368"/>
      <c r="M42" s="928">
        <v>694</v>
      </c>
      <c r="N42" s="622"/>
      <c r="O42" s="623"/>
    </row>
    <row r="43" spans="1:15" ht="14.6" thickBot="1">
      <c r="A43" s="610" t="s">
        <v>751</v>
      </c>
      <c r="B43" s="611" t="s">
        <v>710</v>
      </c>
      <c r="C43" s="479">
        <f>SUM(C38:C42)</f>
        <v>69591</v>
      </c>
      <c r="D43" s="613">
        <f t="shared" ref="D43:I43" si="7">SUM(D38:D42)</f>
        <v>68334</v>
      </c>
      <c r="E43" s="613">
        <f t="shared" si="7"/>
        <v>72734</v>
      </c>
      <c r="F43" s="618">
        <f t="shared" si="7"/>
        <v>17253</v>
      </c>
      <c r="G43" s="625">
        <f t="shared" si="7"/>
        <v>18978</v>
      </c>
      <c r="H43" s="618">
        <f t="shared" si="7"/>
        <v>0</v>
      </c>
      <c r="I43" s="626">
        <f t="shared" si="7"/>
        <v>0</v>
      </c>
      <c r="J43" s="1411">
        <f t="shared" si="3"/>
        <v>36231</v>
      </c>
      <c r="K43" s="1412">
        <f t="shared" si="4"/>
        <v>49.813017295900131</v>
      </c>
      <c r="L43" s="368"/>
      <c r="M43" s="618">
        <f>SUM(M38:M42)</f>
        <v>36231</v>
      </c>
      <c r="N43" s="614">
        <f>SUM(N38:N42)</f>
        <v>0</v>
      </c>
      <c r="O43" s="618">
        <f>SUM(O38:O42)</f>
        <v>0</v>
      </c>
    </row>
    <row r="44" spans="1:15" s="559" customFormat="1" ht="5.25" customHeight="1" thickBot="1">
      <c r="A44" s="489"/>
      <c r="B44" s="629"/>
      <c r="C44" s="479"/>
      <c r="D44" s="587"/>
      <c r="E44" s="587"/>
      <c r="F44" s="937"/>
      <c r="G44" s="938"/>
      <c r="H44" s="939"/>
      <c r="I44" s="938"/>
      <c r="J44" s="1413"/>
      <c r="K44" s="1414"/>
      <c r="L44" s="498"/>
      <c r="M44" s="937"/>
      <c r="N44" s="614"/>
      <c r="O44" s="614"/>
    </row>
    <row r="45" spans="1:15" ht="14.6" thickBot="1">
      <c r="A45" s="634" t="s">
        <v>752</v>
      </c>
      <c r="B45" s="611" t="s">
        <v>710</v>
      </c>
      <c r="C45" s="479">
        <f>C43-C41</f>
        <v>3839</v>
      </c>
      <c r="D45" s="569">
        <f t="shared" ref="D45:I45" si="8">D43-D41</f>
        <v>3593</v>
      </c>
      <c r="E45" s="569">
        <f t="shared" si="8"/>
        <v>4741</v>
      </c>
      <c r="F45" s="618">
        <f t="shared" si="8"/>
        <v>1624</v>
      </c>
      <c r="G45" s="615">
        <f t="shared" si="8"/>
        <v>1409</v>
      </c>
      <c r="H45" s="618">
        <f t="shared" si="8"/>
        <v>0</v>
      </c>
      <c r="I45" s="614">
        <f t="shared" si="8"/>
        <v>0</v>
      </c>
      <c r="J45" s="1413">
        <f t="shared" si="3"/>
        <v>3033</v>
      </c>
      <c r="K45" s="1414">
        <f t="shared" si="4"/>
        <v>63.973845180341705</v>
      </c>
      <c r="L45" s="368"/>
      <c r="M45" s="618">
        <f>M43-M41</f>
        <v>3033</v>
      </c>
      <c r="N45" s="614">
        <f>N43-N41</f>
        <v>0</v>
      </c>
      <c r="O45" s="618">
        <f>O43-O41</f>
        <v>0</v>
      </c>
    </row>
    <row r="46" spans="1:15" ht="14.6" thickBot="1">
      <c r="A46" s="610" t="s">
        <v>753</v>
      </c>
      <c r="B46" s="611" t="s">
        <v>710</v>
      </c>
      <c r="C46" s="479">
        <f>C43-C37</f>
        <v>4</v>
      </c>
      <c r="D46" s="569">
        <f t="shared" ref="D46:I46" si="9">D43-D37</f>
        <v>76</v>
      </c>
      <c r="E46" s="569">
        <f t="shared" si="9"/>
        <v>0</v>
      </c>
      <c r="F46" s="618">
        <f t="shared" si="9"/>
        <v>61</v>
      </c>
      <c r="G46" s="615">
        <f t="shared" si="9"/>
        <v>529</v>
      </c>
      <c r="H46" s="618">
        <f t="shared" si="9"/>
        <v>0</v>
      </c>
      <c r="I46" s="614">
        <f t="shared" si="9"/>
        <v>0</v>
      </c>
      <c r="J46" s="1413">
        <f t="shared" si="3"/>
        <v>590</v>
      </c>
      <c r="K46" s="1414" t="e">
        <f t="shared" si="4"/>
        <v>#DIV/0!</v>
      </c>
      <c r="L46" s="368"/>
      <c r="M46" s="618">
        <f>M43-M37</f>
        <v>590</v>
      </c>
      <c r="N46" s="614">
        <f>N43-N37</f>
        <v>0</v>
      </c>
      <c r="O46" s="618">
        <f>O43-O37</f>
        <v>0</v>
      </c>
    </row>
    <row r="47" spans="1:15" ht="14.6" thickBot="1">
      <c r="A47" s="639" t="s">
        <v>754</v>
      </c>
      <c r="B47" s="640" t="s">
        <v>710</v>
      </c>
      <c r="C47" s="410">
        <f>C46-C41</f>
        <v>-65748</v>
      </c>
      <c r="D47" s="569">
        <f t="shared" ref="D47:I47" si="10">D46-D41</f>
        <v>-64665</v>
      </c>
      <c r="E47" s="569">
        <f t="shared" si="10"/>
        <v>-67993</v>
      </c>
      <c r="F47" s="618">
        <f t="shared" si="10"/>
        <v>-15568</v>
      </c>
      <c r="G47" s="615">
        <f t="shared" si="10"/>
        <v>-17040</v>
      </c>
      <c r="H47" s="618">
        <f t="shared" si="10"/>
        <v>0</v>
      </c>
      <c r="I47" s="614">
        <f t="shared" si="10"/>
        <v>0</v>
      </c>
      <c r="J47" s="1413">
        <f t="shared" si="3"/>
        <v>-32608</v>
      </c>
      <c r="K47" s="1415">
        <f t="shared" si="4"/>
        <v>47.957878016854679</v>
      </c>
      <c r="L47" s="368"/>
      <c r="M47" s="618">
        <f>M46-M41</f>
        <v>-32608</v>
      </c>
      <c r="N47" s="614">
        <f>N46-N41</f>
        <v>0</v>
      </c>
      <c r="O47" s="618">
        <f>O46-O41</f>
        <v>0</v>
      </c>
    </row>
    <row r="50" spans="1:10" ht="14.15">
      <c r="A50" s="510" t="s">
        <v>755</v>
      </c>
    </row>
    <row r="51" spans="1:10" ht="14.15">
      <c r="A51" s="510" t="s">
        <v>756</v>
      </c>
    </row>
    <row r="52" spans="1:10" ht="14.15">
      <c r="A52" s="512" t="s">
        <v>757</v>
      </c>
    </row>
    <row r="53" spans="1:10" s="514" customFormat="1" ht="14.15">
      <c r="A53" s="512" t="s">
        <v>758</v>
      </c>
      <c r="B53" s="513"/>
      <c r="E53" s="515"/>
      <c r="F53" s="515"/>
      <c r="G53" s="515"/>
      <c r="H53" s="515"/>
      <c r="I53" s="515"/>
      <c r="J53" s="515"/>
    </row>
    <row r="54" spans="1:10">
      <c r="A54" s="560" t="s">
        <v>827</v>
      </c>
    </row>
    <row r="56" spans="1:10">
      <c r="A56" s="560" t="s">
        <v>828</v>
      </c>
    </row>
    <row r="57" spans="1:10">
      <c r="A57" s="1403">
        <v>44757</v>
      </c>
    </row>
    <row r="58" spans="1:10">
      <c r="A58" s="560" t="s">
        <v>829</v>
      </c>
    </row>
    <row r="59" spans="1:10">
      <c r="A59" s="1403"/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sqref="A1:XFD1048576"/>
    </sheetView>
  </sheetViews>
  <sheetFormatPr defaultColWidth="8.69140625" defaultRowHeight="12.45"/>
  <cols>
    <col min="1" max="1" width="37.69140625" style="1292" customWidth="1"/>
    <col min="2" max="2" width="7.3046875" style="1293" customWidth="1"/>
    <col min="3" max="4" width="11.53515625" style="1291" customWidth="1"/>
    <col min="5" max="5" width="11.53515625" style="1294" customWidth="1"/>
    <col min="6" max="6" width="11.3828125" style="1294" customWidth="1"/>
    <col min="7" max="7" width="9.84375" style="1294" customWidth="1"/>
    <col min="8" max="8" width="9.15234375" style="1294" customWidth="1"/>
    <col min="9" max="9" width="9.3046875" style="1294" customWidth="1"/>
    <col min="10" max="10" width="9.15234375" style="1294" customWidth="1"/>
    <col min="11" max="11" width="12" style="1291" customWidth="1"/>
    <col min="12" max="12" width="8.69140625" style="1291"/>
    <col min="13" max="13" width="11.84375" style="1291" customWidth="1"/>
    <col min="14" max="14" width="12.53515625" style="1291" customWidth="1"/>
    <col min="15" max="15" width="11.84375" style="1291" customWidth="1"/>
    <col min="16" max="16" width="12" style="1291" customWidth="1"/>
    <col min="17" max="16384" width="8.69140625" style="1291"/>
  </cols>
  <sheetData>
    <row r="1" spans="1:15">
      <c r="O1" s="1295"/>
    </row>
    <row r="2" spans="1:15" ht="17.600000000000001">
      <c r="A2" s="1296" t="s">
        <v>686</v>
      </c>
      <c r="F2" s="1289"/>
      <c r="G2" s="1289"/>
    </row>
    <row r="3" spans="1:15" ht="21.75" customHeight="1">
      <c r="A3" s="1114"/>
      <c r="F3" s="1289"/>
      <c r="G3" s="1289"/>
    </row>
    <row r="4" spans="1:15" ht="6" customHeight="1">
      <c r="B4" s="1297"/>
      <c r="C4" s="1298"/>
      <c r="F4" s="1289"/>
      <c r="G4" s="1289"/>
    </row>
    <row r="5" spans="1:15" ht="24.75" customHeight="1">
      <c r="A5" s="517" t="s">
        <v>687</v>
      </c>
      <c r="B5" s="1416"/>
      <c r="C5" s="1586" t="s">
        <v>830</v>
      </c>
      <c r="D5" s="1586"/>
      <c r="E5" s="1586"/>
      <c r="F5" s="1586"/>
      <c r="G5" s="1587"/>
      <c r="H5" s="1587"/>
      <c r="I5" s="1587"/>
      <c r="J5" s="1587"/>
      <c r="K5" s="1587"/>
      <c r="L5" s="1588"/>
      <c r="M5" s="1588"/>
      <c r="N5" s="1588"/>
      <c r="O5" s="1588"/>
    </row>
    <row r="6" spans="1:15" ht="23.25" customHeight="1" thickBot="1">
      <c r="A6" s="652" t="s">
        <v>689</v>
      </c>
      <c r="F6" s="1289"/>
      <c r="G6" s="1289"/>
    </row>
    <row r="7" spans="1:15" ht="12.9" thickBot="1">
      <c r="A7" s="1565" t="s">
        <v>697</v>
      </c>
      <c r="B7" s="1576" t="s">
        <v>771</v>
      </c>
      <c r="C7" s="1300" t="s">
        <v>0</v>
      </c>
      <c r="D7" s="656" t="s">
        <v>690</v>
      </c>
      <c r="E7" s="657" t="s">
        <v>691</v>
      </c>
      <c r="F7" s="1569" t="s">
        <v>692</v>
      </c>
      <c r="G7" s="1578"/>
      <c r="H7" s="1578"/>
      <c r="I7" s="1579"/>
      <c r="J7" s="1118" t="s">
        <v>693</v>
      </c>
      <c r="K7" s="1119" t="s">
        <v>694</v>
      </c>
      <c r="M7" s="1301" t="s">
        <v>695</v>
      </c>
      <c r="N7" s="1301" t="s">
        <v>696</v>
      </c>
      <c r="O7" s="1301" t="s">
        <v>695</v>
      </c>
    </row>
    <row r="8" spans="1:15" ht="12.9" thickBot="1">
      <c r="A8" s="1589"/>
      <c r="B8" s="1590"/>
      <c r="C8" s="1302" t="s">
        <v>699</v>
      </c>
      <c r="D8" s="660">
        <v>2022</v>
      </c>
      <c r="E8" s="663">
        <v>2022</v>
      </c>
      <c r="F8" s="1303" t="s">
        <v>700</v>
      </c>
      <c r="G8" s="1304" t="s">
        <v>701</v>
      </c>
      <c r="H8" s="1304" t="s">
        <v>702</v>
      </c>
      <c r="I8" s="1305" t="s">
        <v>703</v>
      </c>
      <c r="J8" s="1125" t="s">
        <v>704</v>
      </c>
      <c r="K8" s="1126" t="s">
        <v>705</v>
      </c>
      <c r="M8" s="1306" t="s">
        <v>706</v>
      </c>
      <c r="N8" s="1307" t="s">
        <v>707</v>
      </c>
      <c r="O8" s="1307" t="s">
        <v>708</v>
      </c>
    </row>
    <row r="9" spans="1:15">
      <c r="A9" s="1129" t="s">
        <v>776</v>
      </c>
      <c r="B9" s="1417"/>
      <c r="C9" s="1317">
        <v>27</v>
      </c>
      <c r="D9" s="1418">
        <v>22</v>
      </c>
      <c r="E9" s="1419">
        <v>27</v>
      </c>
      <c r="F9" s="1420">
        <v>27</v>
      </c>
      <c r="G9" s="1421">
        <f>M9</f>
        <v>27</v>
      </c>
      <c r="H9" s="1421">
        <f>N9</f>
        <v>0</v>
      </c>
      <c r="I9" s="1422">
        <f>O9</f>
        <v>0</v>
      </c>
      <c r="J9" s="1138" t="s">
        <v>710</v>
      </c>
      <c r="K9" s="1176" t="s">
        <v>710</v>
      </c>
      <c r="L9" s="1315"/>
      <c r="M9" s="1423">
        <v>27</v>
      </c>
      <c r="N9" s="1131"/>
      <c r="O9" s="1131"/>
    </row>
    <row r="10" spans="1:15" ht="12.9" thickBot="1">
      <c r="A10" s="1142" t="s">
        <v>777</v>
      </c>
      <c r="B10" s="1424"/>
      <c r="C10" s="1327">
        <v>22.28</v>
      </c>
      <c r="D10" s="1425">
        <v>18.36</v>
      </c>
      <c r="E10" s="1426">
        <v>22.36</v>
      </c>
      <c r="F10" s="1427">
        <v>22.357299999999999</v>
      </c>
      <c r="G10" s="1428">
        <f t="shared" ref="G10:I21" si="0">M10</f>
        <v>22.5154</v>
      </c>
      <c r="H10" s="1429">
        <f>N10</f>
        <v>0</v>
      </c>
      <c r="I10" s="1430">
        <f>O10</f>
        <v>0</v>
      </c>
      <c r="J10" s="1151"/>
      <c r="K10" s="1325" t="s">
        <v>710</v>
      </c>
      <c r="L10" s="1315"/>
      <c r="M10" s="1431">
        <v>22.5154</v>
      </c>
      <c r="N10" s="1144"/>
      <c r="O10" s="1144"/>
    </row>
    <row r="11" spans="1:15">
      <c r="A11" s="1155" t="s">
        <v>762</v>
      </c>
      <c r="B11" s="1432" t="s">
        <v>713</v>
      </c>
      <c r="C11" s="1157">
        <v>6458</v>
      </c>
      <c r="D11" s="1158" t="s">
        <v>710</v>
      </c>
      <c r="E11" s="1158" t="s">
        <v>710</v>
      </c>
      <c r="F11" s="1158">
        <v>6109</v>
      </c>
      <c r="G11" s="1329">
        <f t="shared" si="0"/>
        <v>6556</v>
      </c>
      <c r="H11" s="1329">
        <f>N11</f>
        <v>0</v>
      </c>
      <c r="I11" s="1330">
        <f>O11</f>
        <v>0</v>
      </c>
      <c r="J11" s="1161" t="s">
        <v>710</v>
      </c>
      <c r="K11" s="1161" t="s">
        <v>710</v>
      </c>
      <c r="L11" s="1315"/>
      <c r="M11" s="1331">
        <v>6556</v>
      </c>
      <c r="N11" s="1157"/>
      <c r="O11" s="1157"/>
    </row>
    <row r="12" spans="1:15">
      <c r="A12" s="1164" t="s">
        <v>763</v>
      </c>
      <c r="B12" s="1433" t="s">
        <v>715</v>
      </c>
      <c r="C12" s="1157">
        <v>6070</v>
      </c>
      <c r="D12" s="1166" t="s">
        <v>710</v>
      </c>
      <c r="E12" s="1166" t="s">
        <v>710</v>
      </c>
      <c r="F12" s="1158">
        <v>5738</v>
      </c>
      <c r="G12" s="1333">
        <f t="shared" si="0"/>
        <v>6203</v>
      </c>
      <c r="H12" s="1333">
        <f t="shared" si="0"/>
        <v>0</v>
      </c>
      <c r="I12" s="1334">
        <f t="shared" si="0"/>
        <v>0</v>
      </c>
      <c r="J12" s="1161" t="s">
        <v>710</v>
      </c>
      <c r="K12" s="1161" t="s">
        <v>710</v>
      </c>
      <c r="L12" s="1315"/>
      <c r="M12" s="1335">
        <v>6203</v>
      </c>
      <c r="N12" s="1157"/>
      <c r="O12" s="1157"/>
    </row>
    <row r="13" spans="1:15">
      <c r="A13" s="1164" t="s">
        <v>716</v>
      </c>
      <c r="B13" s="1433" t="s">
        <v>717</v>
      </c>
      <c r="C13" s="1157">
        <v>43</v>
      </c>
      <c r="D13" s="1166" t="s">
        <v>710</v>
      </c>
      <c r="E13" s="1166" t="s">
        <v>710</v>
      </c>
      <c r="F13" s="1158">
        <v>39</v>
      </c>
      <c r="G13" s="1333">
        <f t="shared" si="0"/>
        <v>4</v>
      </c>
      <c r="H13" s="1333">
        <f t="shared" si="0"/>
        <v>0</v>
      </c>
      <c r="I13" s="1334">
        <f t="shared" si="0"/>
        <v>0</v>
      </c>
      <c r="J13" s="1161" t="s">
        <v>710</v>
      </c>
      <c r="K13" s="1161" t="s">
        <v>710</v>
      </c>
      <c r="L13" s="1315"/>
      <c r="M13" s="1335">
        <v>4</v>
      </c>
      <c r="N13" s="1157"/>
      <c r="O13" s="1157"/>
    </row>
    <row r="14" spans="1:15">
      <c r="A14" s="1164" t="s">
        <v>718</v>
      </c>
      <c r="B14" s="1433" t="s">
        <v>710</v>
      </c>
      <c r="C14" s="1157">
        <v>350</v>
      </c>
      <c r="D14" s="1166" t="s">
        <v>710</v>
      </c>
      <c r="E14" s="1166" t="s">
        <v>710</v>
      </c>
      <c r="F14" s="1158">
        <v>4333</v>
      </c>
      <c r="G14" s="1333">
        <f t="shared" si="0"/>
        <v>7123</v>
      </c>
      <c r="H14" s="1333">
        <f t="shared" si="0"/>
        <v>0</v>
      </c>
      <c r="I14" s="1334">
        <f t="shared" si="0"/>
        <v>0</v>
      </c>
      <c r="J14" s="1161" t="s">
        <v>710</v>
      </c>
      <c r="K14" s="1161" t="s">
        <v>710</v>
      </c>
      <c r="L14" s="1315"/>
      <c r="M14" s="1335">
        <v>7123</v>
      </c>
      <c r="N14" s="1157"/>
      <c r="O14" s="1157"/>
    </row>
    <row r="15" spans="1:15" ht="12.9" thickBot="1">
      <c r="A15" s="1170" t="s">
        <v>719</v>
      </c>
      <c r="B15" s="1434" t="s">
        <v>720</v>
      </c>
      <c r="C15" s="1172">
        <v>3310</v>
      </c>
      <c r="D15" s="1173" t="s">
        <v>710</v>
      </c>
      <c r="E15" s="1173" t="s">
        <v>710</v>
      </c>
      <c r="F15" s="1158">
        <v>3557</v>
      </c>
      <c r="G15" s="1337">
        <f t="shared" si="0"/>
        <v>3724</v>
      </c>
      <c r="H15" s="1338">
        <f t="shared" si="0"/>
        <v>0</v>
      </c>
      <c r="I15" s="1334">
        <f t="shared" si="0"/>
        <v>0</v>
      </c>
      <c r="J15" s="1176" t="s">
        <v>710</v>
      </c>
      <c r="K15" s="1176" t="s">
        <v>710</v>
      </c>
      <c r="L15" s="1315"/>
      <c r="M15" s="1339">
        <v>3724</v>
      </c>
      <c r="N15" s="1172"/>
      <c r="O15" s="1172"/>
    </row>
    <row r="16" spans="1:15" ht="12.9" thickBot="1">
      <c r="A16" s="1178" t="s">
        <v>721</v>
      </c>
      <c r="B16" s="1179"/>
      <c r="C16" s="1341">
        <f t="shared" ref="C16" si="1">C11-C12+C13+C14+C15</f>
        <v>4091</v>
      </c>
      <c r="D16" s="1181" t="s">
        <v>710</v>
      </c>
      <c r="E16" s="1181" t="s">
        <v>710</v>
      </c>
      <c r="F16" s="1181">
        <f>F11-F12+F13+F14+F15</f>
        <v>8300</v>
      </c>
      <c r="G16" s="1181">
        <f>G11-G12+G13+G14+G15</f>
        <v>11204</v>
      </c>
      <c r="H16" s="1181">
        <f>H11-H12+H13+H14+H15</f>
        <v>0</v>
      </c>
      <c r="I16" s="1180">
        <f>I11-I12+I13+I14+I15</f>
        <v>0</v>
      </c>
      <c r="J16" s="1182" t="s">
        <v>710</v>
      </c>
      <c r="K16" s="1182" t="s">
        <v>710</v>
      </c>
      <c r="L16" s="1315"/>
      <c r="M16" s="1341">
        <f>M11-M12+M13+M14+M15</f>
        <v>11204</v>
      </c>
      <c r="N16" s="1341">
        <f t="shared" ref="N16:O16" si="2">N11-N12+N13+N14+N15</f>
        <v>0</v>
      </c>
      <c r="O16" s="1341">
        <f t="shared" si="2"/>
        <v>0</v>
      </c>
    </row>
    <row r="17" spans="1:15">
      <c r="A17" s="1170" t="s">
        <v>722</v>
      </c>
      <c r="B17" s="1435">
        <v>401</v>
      </c>
      <c r="C17" s="1172">
        <v>267</v>
      </c>
      <c r="D17" s="1158" t="s">
        <v>710</v>
      </c>
      <c r="E17" s="1158" t="s">
        <v>710</v>
      </c>
      <c r="F17" s="1185">
        <v>249</v>
      </c>
      <c r="G17" s="1343">
        <f t="shared" si="0"/>
        <v>232</v>
      </c>
      <c r="H17" s="1329">
        <f t="shared" si="0"/>
        <v>0</v>
      </c>
      <c r="I17" s="1334">
        <f t="shared" si="0"/>
        <v>0</v>
      </c>
      <c r="J17" s="1176" t="s">
        <v>710</v>
      </c>
      <c r="K17" s="1176" t="s">
        <v>710</v>
      </c>
      <c r="L17" s="1315"/>
      <c r="M17" s="1344">
        <v>232</v>
      </c>
      <c r="N17" s="1172"/>
      <c r="O17" s="1172"/>
    </row>
    <row r="18" spans="1:15">
      <c r="A18" s="1164" t="s">
        <v>723</v>
      </c>
      <c r="B18" s="1433" t="s">
        <v>724</v>
      </c>
      <c r="C18" s="1157">
        <v>1245</v>
      </c>
      <c r="D18" s="1166" t="s">
        <v>710</v>
      </c>
      <c r="E18" s="1166" t="s">
        <v>710</v>
      </c>
      <c r="F18" s="1166">
        <v>1283</v>
      </c>
      <c r="G18" s="1333">
        <f t="shared" si="0"/>
        <v>1356</v>
      </c>
      <c r="H18" s="1333">
        <f t="shared" si="0"/>
        <v>0</v>
      </c>
      <c r="I18" s="1334">
        <f t="shared" si="0"/>
        <v>0</v>
      </c>
      <c r="J18" s="1161" t="s">
        <v>710</v>
      </c>
      <c r="K18" s="1161" t="s">
        <v>710</v>
      </c>
      <c r="L18" s="1315"/>
      <c r="M18" s="1335">
        <v>1356</v>
      </c>
      <c r="N18" s="1157"/>
      <c r="O18" s="1157"/>
    </row>
    <row r="19" spans="1:15">
      <c r="A19" s="1164" t="s">
        <v>725</v>
      </c>
      <c r="B19" s="1433" t="s">
        <v>710</v>
      </c>
      <c r="C19" s="1157">
        <v>147</v>
      </c>
      <c r="D19" s="1166" t="s">
        <v>710</v>
      </c>
      <c r="E19" s="1166" t="s">
        <v>710</v>
      </c>
      <c r="F19" s="1166">
        <v>147</v>
      </c>
      <c r="G19" s="1333">
        <f t="shared" si="0"/>
        <v>419</v>
      </c>
      <c r="H19" s="1333">
        <f t="shared" si="0"/>
        <v>0</v>
      </c>
      <c r="I19" s="1334">
        <f t="shared" si="0"/>
        <v>0</v>
      </c>
      <c r="J19" s="1161" t="s">
        <v>710</v>
      </c>
      <c r="K19" s="1161" t="s">
        <v>710</v>
      </c>
      <c r="L19" s="1315"/>
      <c r="M19" s="1335">
        <v>419</v>
      </c>
      <c r="N19" s="1157"/>
      <c r="O19" s="1157"/>
    </row>
    <row r="20" spans="1:15">
      <c r="A20" s="1164" t="s">
        <v>726</v>
      </c>
      <c r="B20" s="1433" t="s">
        <v>710</v>
      </c>
      <c r="C20" s="1157">
        <v>2059</v>
      </c>
      <c r="D20" s="1166" t="s">
        <v>710</v>
      </c>
      <c r="E20" s="1166" t="s">
        <v>710</v>
      </c>
      <c r="F20" s="1166">
        <v>5909</v>
      </c>
      <c r="G20" s="1333">
        <f t="shared" si="0"/>
        <v>8890</v>
      </c>
      <c r="H20" s="1333">
        <f t="shared" si="0"/>
        <v>0</v>
      </c>
      <c r="I20" s="1334">
        <f t="shared" si="0"/>
        <v>0</v>
      </c>
      <c r="J20" s="1161" t="s">
        <v>710</v>
      </c>
      <c r="K20" s="1161" t="s">
        <v>710</v>
      </c>
      <c r="L20" s="1315"/>
      <c r="M20" s="1335">
        <v>8890</v>
      </c>
      <c r="N20" s="1157"/>
      <c r="O20" s="1157"/>
    </row>
    <row r="21" spans="1:15" ht="12.9" thickBot="1">
      <c r="A21" s="1142" t="s">
        <v>727</v>
      </c>
      <c r="B21" s="1436" t="s">
        <v>710</v>
      </c>
      <c r="C21" s="1189"/>
      <c r="D21" s="1173" t="s">
        <v>710</v>
      </c>
      <c r="E21" s="1173" t="s">
        <v>710</v>
      </c>
      <c r="F21" s="1173"/>
      <c r="G21" s="1337">
        <f t="shared" si="0"/>
        <v>0</v>
      </c>
      <c r="H21" s="1338">
        <f t="shared" si="0"/>
        <v>0</v>
      </c>
      <c r="I21" s="1346">
        <f t="shared" si="0"/>
        <v>0</v>
      </c>
      <c r="J21" s="1191" t="s">
        <v>710</v>
      </c>
      <c r="K21" s="1191" t="s">
        <v>710</v>
      </c>
      <c r="L21" s="1315"/>
      <c r="M21" s="1347">
        <v>0</v>
      </c>
      <c r="N21" s="1189"/>
      <c r="O21" s="1189"/>
    </row>
    <row r="22" spans="1:15">
      <c r="A22" s="1155" t="s">
        <v>728</v>
      </c>
      <c r="B22" s="1437" t="s">
        <v>710</v>
      </c>
      <c r="C22" s="1196">
        <v>14981</v>
      </c>
      <c r="D22" s="1438">
        <v>14430</v>
      </c>
      <c r="E22" s="1439">
        <v>14430</v>
      </c>
      <c r="F22" s="1438">
        <v>3299</v>
      </c>
      <c r="G22" s="1440">
        <f>M22-F22</f>
        <v>3612</v>
      </c>
      <c r="H22" s="1441"/>
      <c r="I22" s="1440">
        <f>O22-N22</f>
        <v>0</v>
      </c>
      <c r="J22" s="1196">
        <f t="shared" ref="J22:J45" si="3">SUM(F22:I22)</f>
        <v>6911</v>
      </c>
      <c r="K22" s="1442">
        <f t="shared" ref="K22:K45" si="4">(J22/E22)*100</f>
        <v>47.89327789327789</v>
      </c>
      <c r="L22" s="1315"/>
      <c r="M22" s="1351">
        <v>6911</v>
      </c>
      <c r="N22" s="1443"/>
      <c r="O22" s="1196"/>
    </row>
    <row r="23" spans="1:15">
      <c r="A23" s="1164" t="s">
        <v>729</v>
      </c>
      <c r="B23" s="1444" t="s">
        <v>710</v>
      </c>
      <c r="C23" s="1207"/>
      <c r="D23" s="1445"/>
      <c r="E23" s="1446"/>
      <c r="F23" s="1445"/>
      <c r="G23" s="1447">
        <f t="shared" ref="G23:G40" si="5">M23-F23</f>
        <v>0</v>
      </c>
      <c r="H23" s="1448"/>
      <c r="I23" s="1449">
        <f t="shared" ref="I23:I40" si="6">O23-N23</f>
        <v>0</v>
      </c>
      <c r="J23" s="1207">
        <f t="shared" si="3"/>
        <v>0</v>
      </c>
      <c r="K23" s="1450" t="e">
        <f t="shared" si="4"/>
        <v>#DIV/0!</v>
      </c>
      <c r="L23" s="1315"/>
      <c r="M23" s="1357">
        <v>0</v>
      </c>
      <c r="N23" s="1161"/>
      <c r="O23" s="1207"/>
    </row>
    <row r="24" spans="1:15" ht="12.9" thickBot="1">
      <c r="A24" s="1142" t="s">
        <v>730</v>
      </c>
      <c r="B24" s="1451">
        <v>672</v>
      </c>
      <c r="C24" s="1219">
        <v>1530</v>
      </c>
      <c r="D24" s="1452">
        <v>1530</v>
      </c>
      <c r="E24" s="1453">
        <v>1530</v>
      </c>
      <c r="F24" s="1454">
        <v>383</v>
      </c>
      <c r="G24" s="1447">
        <f t="shared" si="5"/>
        <v>382</v>
      </c>
      <c r="H24" s="1455"/>
      <c r="I24" s="1456">
        <f t="shared" si="6"/>
        <v>0</v>
      </c>
      <c r="J24" s="1219">
        <f t="shared" si="3"/>
        <v>765</v>
      </c>
      <c r="K24" s="1457">
        <f t="shared" si="4"/>
        <v>50</v>
      </c>
      <c r="L24" s="1315"/>
      <c r="M24" s="1364">
        <v>765</v>
      </c>
      <c r="N24" s="1325"/>
      <c r="O24" s="1219"/>
    </row>
    <row r="25" spans="1:15">
      <c r="A25" s="1155" t="s">
        <v>731</v>
      </c>
      <c r="B25" s="1437">
        <v>501</v>
      </c>
      <c r="C25" s="1231">
        <v>1040</v>
      </c>
      <c r="D25" s="1186">
        <v>1138</v>
      </c>
      <c r="E25" s="1458">
        <v>1138</v>
      </c>
      <c r="F25" s="1186">
        <v>325</v>
      </c>
      <c r="G25" s="1447">
        <f t="shared" si="5"/>
        <v>386</v>
      </c>
      <c r="H25" s="1459"/>
      <c r="I25" s="1355">
        <f t="shared" si="6"/>
        <v>0</v>
      </c>
      <c r="J25" s="1196">
        <f t="shared" si="3"/>
        <v>711</v>
      </c>
      <c r="K25" s="1442">
        <f t="shared" si="4"/>
        <v>62.478031634446396</v>
      </c>
      <c r="L25" s="1315"/>
      <c r="M25" s="1344">
        <v>711</v>
      </c>
      <c r="N25" s="1460"/>
      <c r="O25" s="1231"/>
    </row>
    <row r="26" spans="1:15">
      <c r="A26" s="1164" t="s">
        <v>732</v>
      </c>
      <c r="B26" s="1444">
        <v>502</v>
      </c>
      <c r="C26" s="1238">
        <v>290</v>
      </c>
      <c r="D26" s="1167">
        <v>395</v>
      </c>
      <c r="E26" s="1461">
        <v>395</v>
      </c>
      <c r="F26" s="1167">
        <v>104</v>
      </c>
      <c r="G26" s="1447">
        <f t="shared" si="5"/>
        <v>105</v>
      </c>
      <c r="H26" s="1462"/>
      <c r="I26" s="1355">
        <f t="shared" si="6"/>
        <v>0</v>
      </c>
      <c r="J26" s="1207">
        <f t="shared" si="3"/>
        <v>209</v>
      </c>
      <c r="K26" s="1450">
        <f t="shared" si="4"/>
        <v>52.911392405063296</v>
      </c>
      <c r="L26" s="1315"/>
      <c r="M26" s="1335">
        <v>209</v>
      </c>
      <c r="N26" s="1157"/>
      <c r="O26" s="1238"/>
    </row>
    <row r="27" spans="1:15">
      <c r="A27" s="1164" t="s">
        <v>733</v>
      </c>
      <c r="B27" s="1444">
        <v>504</v>
      </c>
      <c r="C27" s="1238"/>
      <c r="D27" s="1167"/>
      <c r="E27" s="1461"/>
      <c r="F27" s="1167"/>
      <c r="G27" s="1447">
        <f t="shared" si="5"/>
        <v>0</v>
      </c>
      <c r="H27" s="1462"/>
      <c r="I27" s="1355">
        <f t="shared" si="6"/>
        <v>0</v>
      </c>
      <c r="J27" s="1207">
        <f t="shared" si="3"/>
        <v>0</v>
      </c>
      <c r="K27" s="1450" t="e">
        <f t="shared" si="4"/>
        <v>#DIV/0!</v>
      </c>
      <c r="L27" s="1315"/>
      <c r="M27" s="1335">
        <v>0</v>
      </c>
      <c r="N27" s="1157"/>
      <c r="O27" s="1238"/>
    </row>
    <row r="28" spans="1:15">
      <c r="A28" s="1164" t="s">
        <v>734</v>
      </c>
      <c r="B28" s="1444">
        <v>511</v>
      </c>
      <c r="C28" s="1238">
        <v>165</v>
      </c>
      <c r="D28" s="1167">
        <v>950</v>
      </c>
      <c r="E28" s="1461">
        <v>950</v>
      </c>
      <c r="F28" s="1167">
        <v>4</v>
      </c>
      <c r="G28" s="1447">
        <f t="shared" si="5"/>
        <v>41</v>
      </c>
      <c r="H28" s="1462"/>
      <c r="I28" s="1355">
        <f t="shared" si="6"/>
        <v>0</v>
      </c>
      <c r="J28" s="1207">
        <f t="shared" si="3"/>
        <v>45</v>
      </c>
      <c r="K28" s="1450">
        <f t="shared" si="4"/>
        <v>4.7368421052631584</v>
      </c>
      <c r="L28" s="1315"/>
      <c r="M28" s="1335">
        <v>45</v>
      </c>
      <c r="N28" s="1157"/>
      <c r="O28" s="1238"/>
    </row>
    <row r="29" spans="1:15">
      <c r="A29" s="1164" t="s">
        <v>735</v>
      </c>
      <c r="B29" s="1444">
        <v>518</v>
      </c>
      <c r="C29" s="1238">
        <v>438</v>
      </c>
      <c r="D29" s="1167">
        <v>350</v>
      </c>
      <c r="E29" s="1461">
        <v>460</v>
      </c>
      <c r="F29" s="1167">
        <v>103</v>
      </c>
      <c r="G29" s="1447">
        <f t="shared" si="5"/>
        <v>195</v>
      </c>
      <c r="H29" s="1462"/>
      <c r="I29" s="1355">
        <f t="shared" si="6"/>
        <v>0</v>
      </c>
      <c r="J29" s="1207">
        <f t="shared" si="3"/>
        <v>298</v>
      </c>
      <c r="K29" s="1450">
        <f t="shared" si="4"/>
        <v>64.782608695652172</v>
      </c>
      <c r="L29" s="1315"/>
      <c r="M29" s="1335">
        <v>298</v>
      </c>
      <c r="N29" s="1157"/>
      <c r="O29" s="1238"/>
    </row>
    <row r="30" spans="1:15">
      <c r="A30" s="1164" t="s">
        <v>736</v>
      </c>
      <c r="B30" s="1444">
        <v>521</v>
      </c>
      <c r="C30" s="1238">
        <v>9510</v>
      </c>
      <c r="D30" s="1167">
        <v>8900</v>
      </c>
      <c r="E30" s="1461">
        <v>8900</v>
      </c>
      <c r="F30" s="1167">
        <v>2144</v>
      </c>
      <c r="G30" s="1447">
        <f t="shared" si="5"/>
        <v>2293</v>
      </c>
      <c r="H30" s="1462"/>
      <c r="I30" s="1355">
        <f t="shared" si="6"/>
        <v>0</v>
      </c>
      <c r="J30" s="1207">
        <f t="shared" si="3"/>
        <v>4437</v>
      </c>
      <c r="K30" s="1450">
        <f t="shared" si="4"/>
        <v>49.853932584269664</v>
      </c>
      <c r="L30" s="1315"/>
      <c r="M30" s="1335">
        <v>4437</v>
      </c>
      <c r="N30" s="1157"/>
      <c r="O30" s="1238"/>
    </row>
    <row r="31" spans="1:15">
      <c r="A31" s="1164" t="s">
        <v>737</v>
      </c>
      <c r="B31" s="1444" t="s">
        <v>738</v>
      </c>
      <c r="C31" s="1238">
        <v>3656</v>
      </c>
      <c r="D31" s="1167">
        <v>3355</v>
      </c>
      <c r="E31" s="1461">
        <v>3355</v>
      </c>
      <c r="F31" s="1167">
        <v>783</v>
      </c>
      <c r="G31" s="1447">
        <f t="shared" si="5"/>
        <v>821</v>
      </c>
      <c r="H31" s="1462"/>
      <c r="I31" s="1355">
        <f t="shared" si="6"/>
        <v>0</v>
      </c>
      <c r="J31" s="1207">
        <f t="shared" si="3"/>
        <v>1604</v>
      </c>
      <c r="K31" s="1450">
        <f t="shared" si="4"/>
        <v>47.809239940387485</v>
      </c>
      <c r="L31" s="1315"/>
      <c r="M31" s="1335">
        <v>1604</v>
      </c>
      <c r="N31" s="1157"/>
      <c r="O31" s="1238"/>
    </row>
    <row r="32" spans="1:15">
      <c r="A32" s="1164" t="s">
        <v>739</v>
      </c>
      <c r="B32" s="1444">
        <v>557</v>
      </c>
      <c r="C32" s="1238"/>
      <c r="D32" s="1167"/>
      <c r="E32" s="1461"/>
      <c r="F32" s="1167"/>
      <c r="G32" s="1447">
        <f t="shared" si="5"/>
        <v>0</v>
      </c>
      <c r="H32" s="1462"/>
      <c r="I32" s="1355">
        <f t="shared" si="6"/>
        <v>0</v>
      </c>
      <c r="J32" s="1207">
        <f t="shared" si="3"/>
        <v>0</v>
      </c>
      <c r="K32" s="1450" t="e">
        <f t="shared" si="4"/>
        <v>#DIV/0!</v>
      </c>
      <c r="L32" s="1315"/>
      <c r="M32" s="1335">
        <v>0</v>
      </c>
      <c r="N32" s="1157"/>
      <c r="O32" s="1238"/>
    </row>
    <row r="33" spans="1:15">
      <c r="A33" s="1164" t="s">
        <v>740</v>
      </c>
      <c r="B33" s="1444">
        <v>551</v>
      </c>
      <c r="C33" s="1238">
        <v>77</v>
      </c>
      <c r="D33" s="1167">
        <v>42</v>
      </c>
      <c r="E33" s="1461">
        <v>70</v>
      </c>
      <c r="F33" s="1167">
        <v>17</v>
      </c>
      <c r="G33" s="1447">
        <f t="shared" si="5"/>
        <v>18</v>
      </c>
      <c r="H33" s="1462"/>
      <c r="I33" s="1355">
        <f t="shared" si="6"/>
        <v>0</v>
      </c>
      <c r="J33" s="1207">
        <f t="shared" si="3"/>
        <v>35</v>
      </c>
      <c r="K33" s="1450">
        <f t="shared" si="4"/>
        <v>50</v>
      </c>
      <c r="L33" s="1315"/>
      <c r="M33" s="1335">
        <v>35</v>
      </c>
      <c r="N33" s="1157"/>
      <c r="O33" s="1238"/>
    </row>
    <row r="34" spans="1:15" ht="12.9" thickBot="1">
      <c r="A34" s="1243" t="s">
        <v>741</v>
      </c>
      <c r="B34" s="1463" t="s">
        <v>742</v>
      </c>
      <c r="C34" s="1245">
        <v>277</v>
      </c>
      <c r="D34" s="1174">
        <v>120</v>
      </c>
      <c r="E34" s="1464">
        <v>171</v>
      </c>
      <c r="F34" s="1465">
        <v>42</v>
      </c>
      <c r="G34" s="1447">
        <f t="shared" si="5"/>
        <v>70</v>
      </c>
      <c r="H34" s="1462"/>
      <c r="I34" s="1355">
        <f t="shared" si="6"/>
        <v>0</v>
      </c>
      <c r="J34" s="1219">
        <f t="shared" si="3"/>
        <v>112</v>
      </c>
      <c r="K34" s="1457">
        <f t="shared" si="4"/>
        <v>65.497076023391813</v>
      </c>
      <c r="L34" s="1315"/>
      <c r="M34" s="1347">
        <v>112</v>
      </c>
      <c r="N34" s="1189"/>
      <c r="O34" s="1245"/>
    </row>
    <row r="35" spans="1:15" ht="12.9" thickBot="1">
      <c r="A35" s="1466" t="s">
        <v>743</v>
      </c>
      <c r="B35" s="1467"/>
      <c r="C35" s="1180">
        <f t="shared" ref="C35" si="7">SUM(C25:C34)</f>
        <v>15453</v>
      </c>
      <c r="D35" s="1468">
        <f t="shared" ref="D35:J35" si="8">SUM(D25:D34)</f>
        <v>15250</v>
      </c>
      <c r="E35" s="1468">
        <f t="shared" si="8"/>
        <v>15439</v>
      </c>
      <c r="F35" s="1468">
        <f t="shared" si="8"/>
        <v>3522</v>
      </c>
      <c r="G35" s="1468">
        <f t="shared" si="8"/>
        <v>3929</v>
      </c>
      <c r="H35" s="1468">
        <f t="shared" si="8"/>
        <v>0</v>
      </c>
      <c r="I35" s="1468">
        <f t="shared" si="8"/>
        <v>0</v>
      </c>
      <c r="J35" s="1468">
        <f t="shared" si="8"/>
        <v>7451</v>
      </c>
      <c r="K35" s="1469">
        <f t="shared" si="4"/>
        <v>48.260897726536697</v>
      </c>
      <c r="L35" s="1315"/>
      <c r="M35" s="1180">
        <f>SUM(M25:M34)</f>
        <v>7451</v>
      </c>
      <c r="N35" s="1180">
        <f t="shared" ref="N35:O35" si="9">SUM(N25:N34)</f>
        <v>0</v>
      </c>
      <c r="O35" s="1180">
        <f t="shared" si="9"/>
        <v>0</v>
      </c>
    </row>
    <row r="36" spans="1:15">
      <c r="A36" s="1258" t="s">
        <v>744</v>
      </c>
      <c r="B36" s="1437">
        <v>601</v>
      </c>
      <c r="C36" s="1231"/>
      <c r="D36" s="1186"/>
      <c r="E36" s="1458"/>
      <c r="F36" s="1159"/>
      <c r="G36" s="1330">
        <f t="shared" si="5"/>
        <v>0</v>
      </c>
      <c r="H36" s="1462"/>
      <c r="I36" s="1355">
        <f t="shared" si="6"/>
        <v>0</v>
      </c>
      <c r="J36" s="1196">
        <f t="shared" si="3"/>
        <v>0</v>
      </c>
      <c r="K36" s="1442" t="e">
        <f t="shared" si="4"/>
        <v>#DIV/0!</v>
      </c>
      <c r="L36" s="1315"/>
      <c r="M36" s="1344">
        <v>0</v>
      </c>
      <c r="N36" s="1460"/>
      <c r="O36" s="1231"/>
    </row>
    <row r="37" spans="1:15">
      <c r="A37" s="1261" t="s">
        <v>745</v>
      </c>
      <c r="B37" s="1444">
        <v>602</v>
      </c>
      <c r="C37" s="1238">
        <v>606</v>
      </c>
      <c r="D37" s="1167">
        <v>640</v>
      </c>
      <c r="E37" s="1461">
        <v>640</v>
      </c>
      <c r="F37" s="1167">
        <v>241</v>
      </c>
      <c r="G37" s="1334">
        <f t="shared" si="5"/>
        <v>237</v>
      </c>
      <c r="H37" s="1462"/>
      <c r="I37" s="1355">
        <f t="shared" si="6"/>
        <v>0</v>
      </c>
      <c r="J37" s="1207">
        <f t="shared" si="3"/>
        <v>478</v>
      </c>
      <c r="K37" s="1450">
        <f t="shared" si="4"/>
        <v>74.6875</v>
      </c>
      <c r="L37" s="1315"/>
      <c r="M37" s="1335">
        <v>478</v>
      </c>
      <c r="N37" s="1157"/>
      <c r="O37" s="1238"/>
    </row>
    <row r="38" spans="1:15">
      <c r="A38" s="1261" t="s">
        <v>746</v>
      </c>
      <c r="B38" s="1444">
        <v>604</v>
      </c>
      <c r="C38" s="1238"/>
      <c r="D38" s="1167"/>
      <c r="E38" s="1461"/>
      <c r="F38" s="1167"/>
      <c r="G38" s="1334">
        <f t="shared" si="5"/>
        <v>0</v>
      </c>
      <c r="H38" s="1462"/>
      <c r="I38" s="1355">
        <f t="shared" si="6"/>
        <v>0</v>
      </c>
      <c r="J38" s="1207">
        <f t="shared" si="3"/>
        <v>0</v>
      </c>
      <c r="K38" s="1450" t="e">
        <f t="shared" si="4"/>
        <v>#DIV/0!</v>
      </c>
      <c r="L38" s="1315"/>
      <c r="M38" s="1335">
        <v>0</v>
      </c>
      <c r="N38" s="1157"/>
      <c r="O38" s="1238"/>
    </row>
    <row r="39" spans="1:15">
      <c r="A39" s="1261" t="s">
        <v>747</v>
      </c>
      <c r="B39" s="1444" t="s">
        <v>748</v>
      </c>
      <c r="C39" s="1238">
        <v>14981</v>
      </c>
      <c r="D39" s="1167">
        <v>14430</v>
      </c>
      <c r="E39" s="1461">
        <v>14430</v>
      </c>
      <c r="F39" s="1167">
        <v>3299</v>
      </c>
      <c r="G39" s="1334">
        <f t="shared" si="5"/>
        <v>3612</v>
      </c>
      <c r="H39" s="1462"/>
      <c r="I39" s="1355">
        <f t="shared" si="6"/>
        <v>0</v>
      </c>
      <c r="J39" s="1207">
        <f t="shared" si="3"/>
        <v>6911</v>
      </c>
      <c r="K39" s="1450">
        <f t="shared" si="4"/>
        <v>47.89327789327789</v>
      </c>
      <c r="L39" s="1315"/>
      <c r="M39" s="1335">
        <v>6911</v>
      </c>
      <c r="N39" s="1157"/>
      <c r="O39" s="1238"/>
    </row>
    <row r="40" spans="1:15" ht="12.9" thickBot="1">
      <c r="A40" s="1263" t="s">
        <v>749</v>
      </c>
      <c r="B40" s="1463" t="s">
        <v>750</v>
      </c>
      <c r="C40" s="1245">
        <v>239</v>
      </c>
      <c r="D40" s="1174">
        <v>180</v>
      </c>
      <c r="E40" s="1464">
        <v>369</v>
      </c>
      <c r="F40" s="1465">
        <v>321</v>
      </c>
      <c r="G40" s="1346">
        <f t="shared" si="5"/>
        <v>48</v>
      </c>
      <c r="H40" s="1470"/>
      <c r="I40" s="1362">
        <f t="shared" si="6"/>
        <v>0</v>
      </c>
      <c r="J40" s="1219">
        <f t="shared" si="3"/>
        <v>369</v>
      </c>
      <c r="K40" s="1471">
        <f t="shared" si="4"/>
        <v>100</v>
      </c>
      <c r="L40" s="1315"/>
      <c r="M40" s="1347">
        <v>369</v>
      </c>
      <c r="N40" s="1189"/>
      <c r="O40" s="1245"/>
    </row>
    <row r="41" spans="1:15" ht="12.9" thickBot="1">
      <c r="A41" s="1466" t="s">
        <v>751</v>
      </c>
      <c r="B41" s="1467" t="s">
        <v>710</v>
      </c>
      <c r="C41" s="1180">
        <f>SUM(C36:C40)</f>
        <v>15826</v>
      </c>
      <c r="D41" s="1468">
        <f t="shared" ref="D41:I41" si="10">SUM(D36:D40)</f>
        <v>15250</v>
      </c>
      <c r="E41" s="1468">
        <f t="shared" si="10"/>
        <v>15439</v>
      </c>
      <c r="F41" s="1180">
        <f t="shared" si="10"/>
        <v>3861</v>
      </c>
      <c r="G41" s="1472">
        <f t="shared" si="10"/>
        <v>3897</v>
      </c>
      <c r="H41" s="1180">
        <f t="shared" si="10"/>
        <v>0</v>
      </c>
      <c r="I41" s="1473">
        <f t="shared" si="10"/>
        <v>0</v>
      </c>
      <c r="J41" s="1180">
        <f t="shared" si="3"/>
        <v>7758</v>
      </c>
      <c r="K41" s="1469">
        <f t="shared" si="4"/>
        <v>50.249368482414667</v>
      </c>
      <c r="L41" s="1315"/>
      <c r="M41" s="1180">
        <f>SUM(M36:M40)</f>
        <v>7758</v>
      </c>
      <c r="N41" s="1182">
        <f>SUM(N36:N40)</f>
        <v>0</v>
      </c>
      <c r="O41" s="1180">
        <f>SUM(O36:O40)</f>
        <v>0</v>
      </c>
    </row>
    <row r="42" spans="1:15" ht="5.25" customHeight="1" thickBot="1">
      <c r="A42" s="1263"/>
      <c r="B42" s="1474"/>
      <c r="C42" s="1182"/>
      <c r="D42" s="1454"/>
      <c r="E42" s="1454"/>
      <c r="F42" s="1373"/>
      <c r="G42" s="1374"/>
      <c r="H42" s="1375"/>
      <c r="I42" s="1374"/>
      <c r="J42" s="1475"/>
      <c r="K42" s="1442"/>
      <c r="L42" s="1315"/>
      <c r="M42" s="1373"/>
      <c r="N42" s="1182"/>
      <c r="O42" s="1182"/>
    </row>
    <row r="43" spans="1:15" ht="12.9" thickBot="1">
      <c r="A43" s="1476" t="s">
        <v>752</v>
      </c>
      <c r="B43" s="1467" t="s">
        <v>710</v>
      </c>
      <c r="C43" s="1180">
        <f>C41-C39</f>
        <v>845</v>
      </c>
      <c r="D43" s="1181">
        <f t="shared" ref="D43:I43" si="11">D41-D39</f>
        <v>820</v>
      </c>
      <c r="E43" s="1181">
        <f t="shared" si="11"/>
        <v>1009</v>
      </c>
      <c r="F43" s="1180">
        <f t="shared" si="11"/>
        <v>562</v>
      </c>
      <c r="G43" s="1477">
        <f t="shared" si="11"/>
        <v>285</v>
      </c>
      <c r="H43" s="1180">
        <f t="shared" si="11"/>
        <v>0</v>
      </c>
      <c r="I43" s="1182">
        <f t="shared" si="11"/>
        <v>0</v>
      </c>
      <c r="J43" s="1475">
        <f t="shared" si="3"/>
        <v>847</v>
      </c>
      <c r="K43" s="1442">
        <f t="shared" si="4"/>
        <v>83.944499504459856</v>
      </c>
      <c r="L43" s="1315"/>
      <c r="M43" s="1180">
        <f>M41-M39</f>
        <v>847</v>
      </c>
      <c r="N43" s="1182">
        <f>N41-N39</f>
        <v>0</v>
      </c>
      <c r="O43" s="1180">
        <f>O41-O39</f>
        <v>0</v>
      </c>
    </row>
    <row r="44" spans="1:15" ht="12.9" thickBot="1">
      <c r="A44" s="1466" t="s">
        <v>753</v>
      </c>
      <c r="B44" s="1467" t="s">
        <v>710</v>
      </c>
      <c r="C44" s="1180">
        <f>C41-C35</f>
        <v>373</v>
      </c>
      <c r="D44" s="1181">
        <f t="shared" ref="D44:I44" si="12">D41-D35</f>
        <v>0</v>
      </c>
      <c r="E44" s="1181">
        <f t="shared" si="12"/>
        <v>0</v>
      </c>
      <c r="F44" s="1180">
        <f t="shared" si="12"/>
        <v>339</v>
      </c>
      <c r="G44" s="1477">
        <f t="shared" si="12"/>
        <v>-32</v>
      </c>
      <c r="H44" s="1180">
        <f t="shared" si="12"/>
        <v>0</v>
      </c>
      <c r="I44" s="1182">
        <f t="shared" si="12"/>
        <v>0</v>
      </c>
      <c r="J44" s="1475">
        <f t="shared" si="3"/>
        <v>307</v>
      </c>
      <c r="K44" s="1442" t="e">
        <f t="shared" si="4"/>
        <v>#DIV/0!</v>
      </c>
      <c r="L44" s="1315"/>
      <c r="M44" s="1180">
        <f>M41-M35</f>
        <v>307</v>
      </c>
      <c r="N44" s="1182">
        <f>N41-N35</f>
        <v>0</v>
      </c>
      <c r="O44" s="1180">
        <f>O41-O35</f>
        <v>0</v>
      </c>
    </row>
    <row r="45" spans="1:15" ht="12.9" thickBot="1">
      <c r="A45" s="1478" t="s">
        <v>754</v>
      </c>
      <c r="B45" s="1479" t="s">
        <v>710</v>
      </c>
      <c r="C45" s="1180">
        <f>C44-C39</f>
        <v>-14608</v>
      </c>
      <c r="D45" s="1181">
        <f t="shared" ref="D45:I45" si="13">D44-D39</f>
        <v>-14430</v>
      </c>
      <c r="E45" s="1181">
        <f t="shared" si="13"/>
        <v>-14430</v>
      </c>
      <c r="F45" s="1180">
        <f t="shared" si="13"/>
        <v>-2960</v>
      </c>
      <c r="G45" s="1477">
        <f t="shared" si="13"/>
        <v>-3644</v>
      </c>
      <c r="H45" s="1180">
        <f t="shared" si="13"/>
        <v>0</v>
      </c>
      <c r="I45" s="1182">
        <f t="shared" si="13"/>
        <v>0</v>
      </c>
      <c r="J45" s="1475">
        <f t="shared" si="3"/>
        <v>-6604</v>
      </c>
      <c r="K45" s="1469">
        <f t="shared" si="4"/>
        <v>45.765765765765764</v>
      </c>
      <c r="L45" s="1315"/>
      <c r="M45" s="1180">
        <f>M44-M39</f>
        <v>-6604</v>
      </c>
      <c r="N45" s="1182">
        <f>N44-N39</f>
        <v>0</v>
      </c>
      <c r="O45" s="1180">
        <f>O44-O39</f>
        <v>0</v>
      </c>
    </row>
    <row r="47" spans="1:15" ht="14.15">
      <c r="A47" s="1286" t="s">
        <v>755</v>
      </c>
    </row>
    <row r="48" spans="1:15" ht="14.15">
      <c r="A48" s="1286" t="s">
        <v>756</v>
      </c>
    </row>
    <row r="49" spans="1:10" ht="14.15">
      <c r="A49" s="1381" t="s">
        <v>757</v>
      </c>
    </row>
    <row r="50" spans="1:10" s="1383" customFormat="1" ht="14.15">
      <c r="A50" s="1381" t="s">
        <v>758</v>
      </c>
      <c r="B50" s="1382"/>
      <c r="E50" s="1384"/>
      <c r="F50" s="1384"/>
      <c r="G50" s="1384"/>
      <c r="H50" s="1384"/>
      <c r="I50" s="1384"/>
      <c r="J50" s="1384"/>
    </row>
    <row r="51" spans="1:10" s="1383" customFormat="1" ht="14.15">
      <c r="A51" s="1381"/>
      <c r="B51" s="1382"/>
      <c r="E51" s="1384"/>
      <c r="F51" s="1384"/>
      <c r="G51" s="1384"/>
      <c r="H51" s="1384"/>
      <c r="I51" s="1384"/>
      <c r="J51" s="1384"/>
    </row>
    <row r="52" spans="1:10" s="1383" customFormat="1" ht="14.15">
      <c r="A52" s="1381" t="s">
        <v>809</v>
      </c>
      <c r="B52" s="1382"/>
      <c r="E52" s="1384"/>
      <c r="F52" s="1384"/>
      <c r="G52" s="1384"/>
      <c r="H52" s="1384"/>
      <c r="I52" s="1384"/>
      <c r="J52" s="1384"/>
    </row>
    <row r="53" spans="1:10" s="1383" customFormat="1" ht="14.15">
      <c r="A53" s="1381"/>
      <c r="B53" s="1382"/>
      <c r="E53" s="1384"/>
      <c r="F53" s="1384"/>
      <c r="G53" s="1384"/>
      <c r="H53" s="1384"/>
      <c r="I53" s="1384"/>
      <c r="J53" s="1384"/>
    </row>
    <row r="54" spans="1:10" s="1383" customFormat="1" ht="14.15">
      <c r="A54" s="1381"/>
      <c r="B54" s="1382"/>
      <c r="E54" s="1384"/>
      <c r="F54" s="1384"/>
      <c r="G54" s="1384"/>
      <c r="H54" s="1384"/>
      <c r="I54" s="1384"/>
      <c r="J54" s="1384"/>
    </row>
    <row r="56" spans="1:10">
      <c r="A56" s="1292" t="s">
        <v>831</v>
      </c>
    </row>
    <row r="58" spans="1:10">
      <c r="A58" s="1292" t="s">
        <v>832</v>
      </c>
    </row>
  </sheetData>
  <mergeCells count="4">
    <mergeCell ref="C5:O5"/>
    <mergeCell ref="A7:A8"/>
    <mergeCell ref="B7:B8"/>
    <mergeCell ref="F7:I7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sqref="A1:XFD1048576"/>
    </sheetView>
  </sheetViews>
  <sheetFormatPr defaultColWidth="8.69140625" defaultRowHeight="12.45"/>
  <cols>
    <col min="1" max="1" width="37.69140625" style="646" customWidth="1"/>
    <col min="2" max="2" width="7.3046875" style="1284" customWidth="1"/>
    <col min="3" max="4" width="11.53515625" style="1112" customWidth="1"/>
    <col min="5" max="5" width="11.53515625" style="1285" customWidth="1"/>
    <col min="6" max="6" width="11.3828125" style="1285" customWidth="1"/>
    <col min="7" max="7" width="9.84375" style="1285" customWidth="1"/>
    <col min="8" max="8" width="9.15234375" style="1285" customWidth="1"/>
    <col min="9" max="9" width="9.3046875" style="1285" customWidth="1"/>
    <col min="10" max="10" width="9.15234375" style="1285" customWidth="1"/>
    <col min="11" max="11" width="12" style="1112" customWidth="1"/>
    <col min="12" max="12" width="8.69140625" style="1112"/>
    <col min="13" max="13" width="11.84375" style="1112" customWidth="1"/>
    <col min="14" max="14" width="12.53515625" style="1112" customWidth="1"/>
    <col min="15" max="15" width="11.84375" style="1112" customWidth="1"/>
    <col min="16" max="16" width="12" style="1112" customWidth="1"/>
    <col min="17" max="16384" width="8.69140625" style="1112"/>
  </cols>
  <sheetData>
    <row r="1" spans="1:16" ht="24" customHeight="1">
      <c r="A1" s="1561"/>
      <c r="B1" s="1562"/>
      <c r="C1" s="1562"/>
      <c r="D1" s="1562"/>
      <c r="E1" s="1562"/>
      <c r="F1" s="1562"/>
      <c r="G1" s="1562"/>
      <c r="H1" s="1562"/>
      <c r="I1" s="1562"/>
      <c r="J1" s="1562"/>
      <c r="K1" s="1562"/>
      <c r="L1" s="1562"/>
      <c r="M1" s="1562"/>
      <c r="N1" s="1562"/>
      <c r="O1" s="1562"/>
      <c r="P1" s="1111"/>
    </row>
    <row r="2" spans="1:16">
      <c r="B2" s="646"/>
      <c r="C2" s="646"/>
      <c r="D2" s="646"/>
      <c r="E2" s="647"/>
      <c r="F2" s="647"/>
      <c r="G2" s="647"/>
      <c r="H2" s="647"/>
      <c r="I2" s="647"/>
      <c r="J2" s="647"/>
      <c r="K2" s="646"/>
      <c r="L2" s="646"/>
      <c r="M2" s="646"/>
      <c r="N2" s="646"/>
      <c r="O2" s="648"/>
    </row>
    <row r="3" spans="1:16" ht="17.600000000000001">
      <c r="A3" s="1113" t="s">
        <v>686</v>
      </c>
      <c r="B3" s="646"/>
      <c r="C3" s="646"/>
      <c r="D3" s="646"/>
      <c r="E3" s="647"/>
      <c r="F3" s="650"/>
      <c r="G3" s="650"/>
      <c r="H3" s="647"/>
      <c r="I3" s="647"/>
      <c r="J3" s="647"/>
      <c r="K3" s="646"/>
      <c r="L3" s="646"/>
      <c r="M3" s="646"/>
      <c r="N3" s="646"/>
      <c r="O3" s="646"/>
    </row>
    <row r="4" spans="1:16" ht="21.75" customHeight="1">
      <c r="A4" s="1114"/>
      <c r="B4" s="646"/>
      <c r="C4" s="646"/>
      <c r="D4" s="646"/>
      <c r="E4" s="647"/>
      <c r="F4" s="650"/>
      <c r="G4" s="650"/>
      <c r="H4" s="647"/>
      <c r="I4" s="647"/>
      <c r="J4" s="647"/>
      <c r="K4" s="646"/>
      <c r="L4" s="646"/>
      <c r="M4" s="646"/>
      <c r="N4" s="646"/>
      <c r="O4" s="646"/>
    </row>
    <row r="5" spans="1:16">
      <c r="A5" s="652"/>
      <c r="B5" s="646"/>
      <c r="C5" s="646"/>
      <c r="D5" s="646"/>
      <c r="E5" s="647"/>
      <c r="F5" s="650"/>
      <c r="G5" s="650"/>
      <c r="H5" s="647"/>
      <c r="I5" s="647"/>
      <c r="J5" s="647"/>
      <c r="K5" s="646"/>
      <c r="L5" s="646"/>
      <c r="M5" s="646"/>
      <c r="N5" s="646"/>
      <c r="O5" s="646"/>
    </row>
    <row r="6" spans="1:16" ht="6" customHeight="1">
      <c r="B6" s="653"/>
      <c r="C6" s="653"/>
      <c r="D6" s="646"/>
      <c r="E6" s="647"/>
      <c r="F6" s="650"/>
      <c r="G6" s="650"/>
      <c r="H6" s="647"/>
      <c r="I6" s="647"/>
      <c r="J6" s="647"/>
      <c r="K6" s="646"/>
      <c r="L6" s="646"/>
      <c r="M6" s="646"/>
      <c r="N6" s="646"/>
      <c r="O6" s="646"/>
    </row>
    <row r="7" spans="1:16" ht="24.75" customHeight="1">
      <c r="A7" s="1115" t="s">
        <v>687</v>
      </c>
      <c r="B7" s="1116"/>
      <c r="C7" s="1563" t="s">
        <v>833</v>
      </c>
      <c r="D7" s="1563"/>
      <c r="E7" s="1563"/>
      <c r="F7" s="1563"/>
      <c r="G7" s="1564"/>
      <c r="H7" s="1564"/>
      <c r="I7" s="1564"/>
      <c r="J7" s="1564"/>
      <c r="K7" s="1564"/>
      <c r="L7" s="1591"/>
      <c r="M7" s="1591"/>
      <c r="N7" s="1591"/>
      <c r="O7" s="1591"/>
    </row>
    <row r="8" spans="1:16" ht="23.25" customHeight="1" thickBot="1">
      <c r="A8" s="652" t="s">
        <v>689</v>
      </c>
      <c r="B8" s="646"/>
      <c r="C8" s="646"/>
      <c r="D8" s="646"/>
      <c r="E8" s="647"/>
      <c r="F8" s="650"/>
      <c r="G8" s="650"/>
      <c r="H8" s="647"/>
      <c r="I8" s="647"/>
      <c r="J8" s="647"/>
      <c r="K8" s="646"/>
      <c r="L8" s="646"/>
      <c r="M8" s="646"/>
      <c r="N8" s="646"/>
      <c r="O8" s="646"/>
    </row>
    <row r="9" spans="1:16" ht="12.9" thickBot="1">
      <c r="A9" s="1565" t="s">
        <v>697</v>
      </c>
      <c r="B9" s="1567" t="s">
        <v>771</v>
      </c>
      <c r="C9" s="1117" t="s">
        <v>0</v>
      </c>
      <c r="D9" s="656" t="s">
        <v>690</v>
      </c>
      <c r="E9" s="657" t="s">
        <v>691</v>
      </c>
      <c r="F9" s="1569" t="s">
        <v>692</v>
      </c>
      <c r="G9" s="1570"/>
      <c r="H9" s="1570"/>
      <c r="I9" s="1571"/>
      <c r="J9" s="1118" t="s">
        <v>693</v>
      </c>
      <c r="K9" s="1119" t="s">
        <v>694</v>
      </c>
      <c r="M9" s="1120" t="s">
        <v>695</v>
      </c>
      <c r="N9" s="1120" t="s">
        <v>696</v>
      </c>
      <c r="O9" s="1120" t="s">
        <v>695</v>
      </c>
    </row>
    <row r="10" spans="1:16" ht="12.9" thickBot="1">
      <c r="A10" s="1592"/>
      <c r="B10" s="1593"/>
      <c r="C10" s="1121" t="s">
        <v>699</v>
      </c>
      <c r="D10" s="660">
        <v>2022</v>
      </c>
      <c r="E10" s="663">
        <v>2022</v>
      </c>
      <c r="F10" s="1122" t="s">
        <v>700</v>
      </c>
      <c r="G10" s="1123" t="s">
        <v>701</v>
      </c>
      <c r="H10" s="1123" t="s">
        <v>702</v>
      </c>
      <c r="I10" s="1124" t="s">
        <v>703</v>
      </c>
      <c r="J10" s="1125" t="s">
        <v>704</v>
      </c>
      <c r="K10" s="1126" t="s">
        <v>705</v>
      </c>
      <c r="M10" s="1127" t="s">
        <v>706</v>
      </c>
      <c r="N10" s="1128" t="s">
        <v>707</v>
      </c>
      <c r="O10" s="1128" t="s">
        <v>708</v>
      </c>
    </row>
    <row r="11" spans="1:16">
      <c r="A11" s="1129" t="s">
        <v>776</v>
      </c>
      <c r="B11" s="1130"/>
      <c r="C11" s="1141">
        <v>39</v>
      </c>
      <c r="D11" s="1480">
        <v>39</v>
      </c>
      <c r="E11" s="1133">
        <v>40</v>
      </c>
      <c r="F11" s="1134">
        <v>40</v>
      </c>
      <c r="G11" s="1135">
        <f>M11</f>
        <v>39</v>
      </c>
      <c r="H11" s="1136"/>
      <c r="I11" s="1137"/>
      <c r="J11" s="1138" t="s">
        <v>710</v>
      </c>
      <c r="K11" s="1176" t="s">
        <v>710</v>
      </c>
      <c r="L11" s="1140"/>
      <c r="M11" s="1133">
        <v>39</v>
      </c>
      <c r="N11" s="1141"/>
      <c r="O11" s="1141"/>
    </row>
    <row r="12" spans="1:16" ht="12.9" thickBot="1">
      <c r="A12" s="1142" t="s">
        <v>777</v>
      </c>
      <c r="B12" s="1143"/>
      <c r="C12" s="1154">
        <v>34.18</v>
      </c>
      <c r="D12" s="1481">
        <v>34</v>
      </c>
      <c r="E12" s="1146">
        <v>34.22</v>
      </c>
      <c r="F12" s="1147">
        <v>34.22</v>
      </c>
      <c r="G12" s="1482">
        <f>M12</f>
        <v>34</v>
      </c>
      <c r="H12" s="1149"/>
      <c r="I12" s="1150"/>
      <c r="J12" s="1151"/>
      <c r="K12" s="1325" t="s">
        <v>710</v>
      </c>
      <c r="L12" s="1140"/>
      <c r="M12" s="1153">
        <v>34</v>
      </c>
      <c r="N12" s="1154"/>
      <c r="O12" s="1154"/>
    </row>
    <row r="13" spans="1:16">
      <c r="A13" s="1155" t="s">
        <v>762</v>
      </c>
      <c r="B13" s="1156" t="s">
        <v>713</v>
      </c>
      <c r="C13" s="1157">
        <v>7656</v>
      </c>
      <c r="D13" s="690" t="s">
        <v>710</v>
      </c>
      <c r="E13" s="1158" t="s">
        <v>710</v>
      </c>
      <c r="F13" s="1158">
        <v>7732</v>
      </c>
      <c r="G13" s="1160">
        <f>M13</f>
        <v>7901</v>
      </c>
      <c r="H13" s="1483"/>
      <c r="I13" s="1160"/>
      <c r="J13" s="1161" t="s">
        <v>710</v>
      </c>
      <c r="K13" s="1161" t="s">
        <v>710</v>
      </c>
      <c r="L13" s="1140"/>
      <c r="M13" s="1163">
        <v>7901</v>
      </c>
      <c r="N13" s="1157"/>
      <c r="O13" s="1157"/>
    </row>
    <row r="14" spans="1:16">
      <c r="A14" s="1164" t="s">
        <v>763</v>
      </c>
      <c r="B14" s="1165" t="s">
        <v>715</v>
      </c>
      <c r="C14" s="1157">
        <v>2783</v>
      </c>
      <c r="D14" s="699" t="s">
        <v>710</v>
      </c>
      <c r="E14" s="1166" t="s">
        <v>710</v>
      </c>
      <c r="F14" s="1158">
        <v>7362</v>
      </c>
      <c r="G14" s="1168">
        <f t="shared" ref="G14:G23" si="0">M14</f>
        <v>7463</v>
      </c>
      <c r="H14" s="1484"/>
      <c r="I14" s="1168"/>
      <c r="J14" s="1161" t="s">
        <v>710</v>
      </c>
      <c r="K14" s="1161" t="s">
        <v>710</v>
      </c>
      <c r="L14" s="1140"/>
      <c r="M14" s="1169">
        <v>7463</v>
      </c>
      <c r="N14" s="1157"/>
      <c r="O14" s="1157"/>
    </row>
    <row r="15" spans="1:16">
      <c r="A15" s="1164" t="s">
        <v>716</v>
      </c>
      <c r="B15" s="1165" t="s">
        <v>717</v>
      </c>
      <c r="C15" s="1157">
        <v>75</v>
      </c>
      <c r="D15" s="699" t="s">
        <v>710</v>
      </c>
      <c r="E15" s="1166" t="s">
        <v>710</v>
      </c>
      <c r="F15" s="1158"/>
      <c r="G15" s="1168">
        <f t="shared" si="0"/>
        <v>0</v>
      </c>
      <c r="H15" s="1484"/>
      <c r="I15" s="1168"/>
      <c r="J15" s="1161" t="s">
        <v>710</v>
      </c>
      <c r="K15" s="1161" t="s">
        <v>710</v>
      </c>
      <c r="L15" s="1140"/>
      <c r="M15" s="1169"/>
      <c r="N15" s="1157"/>
      <c r="O15" s="1157"/>
    </row>
    <row r="16" spans="1:16">
      <c r="A16" s="1164" t="s">
        <v>718</v>
      </c>
      <c r="B16" s="1165" t="s">
        <v>710</v>
      </c>
      <c r="C16" s="1157">
        <v>68</v>
      </c>
      <c r="D16" s="699" t="s">
        <v>710</v>
      </c>
      <c r="E16" s="1166" t="s">
        <v>710</v>
      </c>
      <c r="F16" s="1158">
        <v>436</v>
      </c>
      <c r="G16" s="1168">
        <f t="shared" si="0"/>
        <v>298</v>
      </c>
      <c r="H16" s="1484"/>
      <c r="I16" s="1168"/>
      <c r="J16" s="1161" t="s">
        <v>710</v>
      </c>
      <c r="K16" s="1161" t="s">
        <v>710</v>
      </c>
      <c r="L16" s="1140"/>
      <c r="M16" s="1169">
        <v>298</v>
      </c>
      <c r="N16" s="1157"/>
      <c r="O16" s="1157"/>
    </row>
    <row r="17" spans="1:15" ht="12.9" thickBot="1">
      <c r="A17" s="1170" t="s">
        <v>719</v>
      </c>
      <c r="B17" s="1171" t="s">
        <v>720</v>
      </c>
      <c r="C17" s="1172">
        <v>4156</v>
      </c>
      <c r="D17" s="704" t="s">
        <v>710</v>
      </c>
      <c r="E17" s="1173" t="s">
        <v>710</v>
      </c>
      <c r="F17" s="1158">
        <v>4708</v>
      </c>
      <c r="G17" s="1168">
        <f t="shared" si="0"/>
        <v>3777</v>
      </c>
      <c r="H17" s="1485"/>
      <c r="I17" s="1168"/>
      <c r="J17" s="1176" t="s">
        <v>710</v>
      </c>
      <c r="K17" s="1176" t="s">
        <v>710</v>
      </c>
      <c r="L17" s="1140"/>
      <c r="M17" s="1177">
        <v>3777</v>
      </c>
      <c r="N17" s="1172"/>
      <c r="O17" s="1172"/>
    </row>
    <row r="18" spans="1:15" ht="12.9" thickBot="1">
      <c r="A18" s="1178" t="s">
        <v>721</v>
      </c>
      <c r="B18" s="1179"/>
      <c r="C18" s="1180">
        <f t="shared" ref="C18" si="1">C13-C14+C15+C16+C17</f>
        <v>9172</v>
      </c>
      <c r="D18" s="409" t="s">
        <v>710</v>
      </c>
      <c r="E18" s="1181" t="s">
        <v>710</v>
      </c>
      <c r="F18" s="1181">
        <f>F13-F14+F15+F16+F17</f>
        <v>5514</v>
      </c>
      <c r="G18" s="1181">
        <f t="shared" ref="G18:I18" si="2">G13-G14+G15+G16+G17</f>
        <v>4513</v>
      </c>
      <c r="H18" s="1181">
        <f t="shared" si="2"/>
        <v>0</v>
      </c>
      <c r="I18" s="1181">
        <f t="shared" si="2"/>
        <v>0</v>
      </c>
      <c r="J18" s="1182" t="s">
        <v>710</v>
      </c>
      <c r="K18" s="1182" t="s">
        <v>710</v>
      </c>
      <c r="L18" s="1140"/>
      <c r="M18" s="1180">
        <f>M13-M14+M15+M16+M17</f>
        <v>4513</v>
      </c>
      <c r="N18" s="1180">
        <f t="shared" ref="N18:O18" si="3">N13-N14+N15+N16+N17</f>
        <v>0</v>
      </c>
      <c r="O18" s="1180">
        <f t="shared" si="3"/>
        <v>0</v>
      </c>
    </row>
    <row r="19" spans="1:15">
      <c r="A19" s="1170" t="s">
        <v>722</v>
      </c>
      <c r="B19" s="1184">
        <v>401</v>
      </c>
      <c r="C19" s="1172">
        <v>373</v>
      </c>
      <c r="D19" s="690" t="s">
        <v>710</v>
      </c>
      <c r="E19" s="1158" t="s">
        <v>710</v>
      </c>
      <c r="F19" s="1185">
        <v>370</v>
      </c>
      <c r="G19" s="1168">
        <f t="shared" si="0"/>
        <v>438</v>
      </c>
      <c r="H19" s="1483"/>
      <c r="I19" s="1168"/>
      <c r="J19" s="1176" t="s">
        <v>710</v>
      </c>
      <c r="K19" s="1176" t="s">
        <v>710</v>
      </c>
      <c r="L19" s="1140"/>
      <c r="M19" s="1187">
        <v>438</v>
      </c>
      <c r="N19" s="1172"/>
      <c r="O19" s="1172"/>
    </row>
    <row r="20" spans="1:15">
      <c r="A20" s="1164" t="s">
        <v>723</v>
      </c>
      <c r="B20" s="1165" t="s">
        <v>724</v>
      </c>
      <c r="C20" s="1157">
        <v>774</v>
      </c>
      <c r="D20" s="699" t="s">
        <v>710</v>
      </c>
      <c r="E20" s="1166" t="s">
        <v>710</v>
      </c>
      <c r="F20" s="1166">
        <v>736</v>
      </c>
      <c r="G20" s="1168">
        <f t="shared" si="0"/>
        <v>889</v>
      </c>
      <c r="H20" s="1484"/>
      <c r="I20" s="1168"/>
      <c r="J20" s="1161" t="s">
        <v>710</v>
      </c>
      <c r="K20" s="1161" t="s">
        <v>710</v>
      </c>
      <c r="L20" s="1140"/>
      <c r="M20" s="1169">
        <v>889</v>
      </c>
      <c r="N20" s="1157"/>
      <c r="O20" s="1157"/>
    </row>
    <row r="21" spans="1:15">
      <c r="A21" s="1164" t="s">
        <v>725</v>
      </c>
      <c r="B21" s="1165" t="s">
        <v>710</v>
      </c>
      <c r="C21" s="1157"/>
      <c r="D21" s="699" t="s">
        <v>710</v>
      </c>
      <c r="E21" s="1166" t="s">
        <v>710</v>
      </c>
      <c r="F21" s="1166"/>
      <c r="G21" s="1168">
        <f t="shared" si="0"/>
        <v>0</v>
      </c>
      <c r="H21" s="1484"/>
      <c r="I21" s="1168"/>
      <c r="J21" s="1161" t="s">
        <v>710</v>
      </c>
      <c r="K21" s="1161" t="s">
        <v>710</v>
      </c>
      <c r="L21" s="1140"/>
      <c r="M21" s="1169"/>
      <c r="N21" s="1157"/>
      <c r="O21" s="1157"/>
    </row>
    <row r="22" spans="1:15">
      <c r="A22" s="1164" t="s">
        <v>726</v>
      </c>
      <c r="B22" s="1165" t="s">
        <v>710</v>
      </c>
      <c r="C22" s="1157">
        <v>3272</v>
      </c>
      <c r="D22" s="699" t="s">
        <v>710</v>
      </c>
      <c r="E22" s="1166" t="s">
        <v>710</v>
      </c>
      <c r="F22" s="1166">
        <v>4013</v>
      </c>
      <c r="G22" s="1168">
        <f t="shared" si="0"/>
        <v>2830</v>
      </c>
      <c r="H22" s="1484"/>
      <c r="I22" s="1168"/>
      <c r="J22" s="1161" t="s">
        <v>710</v>
      </c>
      <c r="K22" s="1161" t="s">
        <v>710</v>
      </c>
      <c r="L22" s="1140"/>
      <c r="M22" s="1169">
        <v>2830</v>
      </c>
      <c r="N22" s="1157"/>
      <c r="O22" s="1157"/>
    </row>
    <row r="23" spans="1:15" ht="12.9" thickBot="1">
      <c r="A23" s="1142" t="s">
        <v>727</v>
      </c>
      <c r="B23" s="1188" t="s">
        <v>710</v>
      </c>
      <c r="C23" s="1189"/>
      <c r="D23" s="704" t="s">
        <v>710</v>
      </c>
      <c r="E23" s="1173" t="s">
        <v>710</v>
      </c>
      <c r="F23" s="1173"/>
      <c r="G23" s="1190">
        <f t="shared" si="0"/>
        <v>0</v>
      </c>
      <c r="H23" s="1485"/>
      <c r="I23" s="1190"/>
      <c r="J23" s="1191" t="s">
        <v>710</v>
      </c>
      <c r="K23" s="1191" t="s">
        <v>710</v>
      </c>
      <c r="L23" s="1140"/>
      <c r="M23" s="1193"/>
      <c r="N23" s="1189"/>
      <c r="O23" s="1189"/>
    </row>
    <row r="24" spans="1:15">
      <c r="A24" s="1194" t="s">
        <v>728</v>
      </c>
      <c r="B24" s="1486" t="s">
        <v>710</v>
      </c>
      <c r="C24" s="1196">
        <v>25911</v>
      </c>
      <c r="D24" s="430">
        <v>25911</v>
      </c>
      <c r="E24" s="1439">
        <v>25911</v>
      </c>
      <c r="F24" s="1487">
        <v>5071</v>
      </c>
      <c r="G24" s="1199">
        <f>M24-F24</f>
        <v>7130</v>
      </c>
      <c r="H24" s="1199"/>
      <c r="I24" s="1199"/>
      <c r="J24" s="1196">
        <f t="shared" ref="J24:J47" si="4">SUM(F24:I24)</f>
        <v>12201</v>
      </c>
      <c r="K24" s="1442">
        <f t="shared" ref="K24:K47" si="5">(J24/E24)*100</f>
        <v>47.088109297209677</v>
      </c>
      <c r="L24" s="1140"/>
      <c r="M24" s="1203">
        <v>12201</v>
      </c>
      <c r="N24" s="1488"/>
      <c r="O24" s="1489"/>
    </row>
    <row r="25" spans="1:15">
      <c r="A25" s="1164" t="s">
        <v>729</v>
      </c>
      <c r="B25" s="1444" t="s">
        <v>710</v>
      </c>
      <c r="C25" s="1207"/>
      <c r="D25" s="442"/>
      <c r="E25" s="1446"/>
      <c r="F25" s="1490"/>
      <c r="G25" s="1491">
        <f t="shared" ref="G25:G42" si="6">M25-F25</f>
        <v>0</v>
      </c>
      <c r="H25" s="1491"/>
      <c r="I25" s="1491"/>
      <c r="J25" s="1207">
        <f t="shared" si="4"/>
        <v>0</v>
      </c>
      <c r="K25" s="1450" t="e">
        <f t="shared" si="5"/>
        <v>#DIV/0!</v>
      </c>
      <c r="L25" s="1140"/>
      <c r="M25" s="1215"/>
      <c r="N25" s="1492"/>
      <c r="O25" s="1493"/>
    </row>
    <row r="26" spans="1:15" ht="12.9" thickBot="1">
      <c r="A26" s="1142" t="s">
        <v>730</v>
      </c>
      <c r="B26" s="1451">
        <v>672</v>
      </c>
      <c r="C26" s="1219">
        <v>540</v>
      </c>
      <c r="D26" s="452">
        <v>540</v>
      </c>
      <c r="E26" s="1453">
        <v>540</v>
      </c>
      <c r="F26" s="1494">
        <v>135</v>
      </c>
      <c r="G26" s="1495">
        <f t="shared" si="6"/>
        <v>135</v>
      </c>
      <c r="H26" s="1495"/>
      <c r="I26" s="1495"/>
      <c r="J26" s="1219">
        <f t="shared" si="4"/>
        <v>270</v>
      </c>
      <c r="K26" s="1457">
        <f t="shared" si="5"/>
        <v>50</v>
      </c>
      <c r="L26" s="1140"/>
      <c r="M26" s="1227">
        <v>270</v>
      </c>
      <c r="N26" s="1496"/>
      <c r="O26" s="1497"/>
    </row>
    <row r="27" spans="1:15">
      <c r="A27" s="1155" t="s">
        <v>731</v>
      </c>
      <c r="B27" s="1437">
        <v>501</v>
      </c>
      <c r="C27" s="1231">
        <v>240</v>
      </c>
      <c r="D27" s="463">
        <v>475</v>
      </c>
      <c r="E27" s="1458">
        <v>552</v>
      </c>
      <c r="F27" s="1186">
        <v>146</v>
      </c>
      <c r="G27" s="1212">
        <f t="shared" si="6"/>
        <v>63</v>
      </c>
      <c r="H27" s="1212"/>
      <c r="I27" s="1212"/>
      <c r="J27" s="1498">
        <f t="shared" si="4"/>
        <v>209</v>
      </c>
      <c r="K27" s="1499">
        <f t="shared" si="5"/>
        <v>37.862318840579711</v>
      </c>
      <c r="L27" s="1140"/>
      <c r="M27" s="1187">
        <v>209</v>
      </c>
      <c r="N27" s="1460"/>
      <c r="O27" s="1231"/>
    </row>
    <row r="28" spans="1:15">
      <c r="A28" s="1164" t="s">
        <v>732</v>
      </c>
      <c r="B28" s="1444">
        <v>502</v>
      </c>
      <c r="C28" s="1238">
        <v>350</v>
      </c>
      <c r="D28" s="468">
        <v>470</v>
      </c>
      <c r="E28" s="1461">
        <v>535</v>
      </c>
      <c r="F28" s="1167">
        <v>199</v>
      </c>
      <c r="G28" s="1212">
        <f t="shared" si="6"/>
        <v>131</v>
      </c>
      <c r="H28" s="1212"/>
      <c r="I28" s="1212"/>
      <c r="J28" s="1207">
        <f t="shared" si="4"/>
        <v>330</v>
      </c>
      <c r="K28" s="1450">
        <f t="shared" si="5"/>
        <v>61.682242990654203</v>
      </c>
      <c r="L28" s="1140"/>
      <c r="M28" s="1169">
        <v>330</v>
      </c>
      <c r="N28" s="1157"/>
      <c r="O28" s="1238"/>
    </row>
    <row r="29" spans="1:15">
      <c r="A29" s="1164" t="s">
        <v>733</v>
      </c>
      <c r="B29" s="1444">
        <v>504</v>
      </c>
      <c r="C29" s="1238"/>
      <c r="D29" s="468"/>
      <c r="E29" s="1461"/>
      <c r="F29" s="1167"/>
      <c r="G29" s="1212">
        <f t="shared" si="6"/>
        <v>0</v>
      </c>
      <c r="H29" s="1212"/>
      <c r="I29" s="1212"/>
      <c r="J29" s="1207">
        <f t="shared" si="4"/>
        <v>0</v>
      </c>
      <c r="K29" s="1450" t="e">
        <f t="shared" si="5"/>
        <v>#DIV/0!</v>
      </c>
      <c r="L29" s="1140"/>
      <c r="M29" s="1169"/>
      <c r="N29" s="1157"/>
      <c r="O29" s="1238"/>
    </row>
    <row r="30" spans="1:15">
      <c r="A30" s="1164" t="s">
        <v>734</v>
      </c>
      <c r="B30" s="1444">
        <v>511</v>
      </c>
      <c r="C30" s="1238">
        <v>289</v>
      </c>
      <c r="D30" s="468">
        <v>113</v>
      </c>
      <c r="E30" s="1461">
        <v>279</v>
      </c>
      <c r="F30" s="1167">
        <v>23</v>
      </c>
      <c r="G30" s="1212">
        <f t="shared" si="6"/>
        <v>69</v>
      </c>
      <c r="H30" s="1212"/>
      <c r="I30" s="1212"/>
      <c r="J30" s="1207">
        <f t="shared" si="4"/>
        <v>92</v>
      </c>
      <c r="K30" s="1450">
        <f t="shared" si="5"/>
        <v>32.974910394265237</v>
      </c>
      <c r="L30" s="1140"/>
      <c r="M30" s="1169">
        <v>92</v>
      </c>
      <c r="N30" s="1157"/>
      <c r="O30" s="1238"/>
    </row>
    <row r="31" spans="1:15">
      <c r="A31" s="1164" t="s">
        <v>735</v>
      </c>
      <c r="B31" s="1444">
        <v>518</v>
      </c>
      <c r="C31" s="1238">
        <v>449</v>
      </c>
      <c r="D31" s="468">
        <v>577</v>
      </c>
      <c r="E31" s="1461">
        <v>513</v>
      </c>
      <c r="F31" s="1167">
        <v>178</v>
      </c>
      <c r="G31" s="1212">
        <f t="shared" si="6"/>
        <v>176</v>
      </c>
      <c r="H31" s="1212"/>
      <c r="I31" s="1212"/>
      <c r="J31" s="1207">
        <f t="shared" si="4"/>
        <v>354</v>
      </c>
      <c r="K31" s="1450">
        <f t="shared" si="5"/>
        <v>69.005847953216374</v>
      </c>
      <c r="L31" s="1140"/>
      <c r="M31" s="1169">
        <v>354</v>
      </c>
      <c r="N31" s="1157"/>
      <c r="O31" s="1238"/>
    </row>
    <row r="32" spans="1:15">
      <c r="A32" s="1164" t="s">
        <v>736</v>
      </c>
      <c r="B32" s="1444">
        <v>521</v>
      </c>
      <c r="C32" s="1238">
        <v>19033</v>
      </c>
      <c r="D32" s="468">
        <v>19022</v>
      </c>
      <c r="E32" s="1461">
        <v>19059</v>
      </c>
      <c r="F32" s="1167">
        <v>3866</v>
      </c>
      <c r="G32" s="1212">
        <f t="shared" si="6"/>
        <v>5022</v>
      </c>
      <c r="H32" s="1212"/>
      <c r="I32" s="1212"/>
      <c r="J32" s="1207">
        <f t="shared" si="4"/>
        <v>8888</v>
      </c>
      <c r="K32" s="1450">
        <f t="shared" si="5"/>
        <v>46.634136103678053</v>
      </c>
      <c r="L32" s="1140"/>
      <c r="M32" s="1169">
        <v>8888</v>
      </c>
      <c r="N32" s="1157"/>
      <c r="O32" s="1238"/>
    </row>
    <row r="33" spans="1:15">
      <c r="A33" s="1164" t="s">
        <v>737</v>
      </c>
      <c r="B33" s="1444" t="s">
        <v>738</v>
      </c>
      <c r="C33" s="1238">
        <v>6907</v>
      </c>
      <c r="D33" s="468">
        <v>6959</v>
      </c>
      <c r="E33" s="1461">
        <v>6822</v>
      </c>
      <c r="F33" s="1167">
        <v>1354</v>
      </c>
      <c r="G33" s="1212">
        <f t="shared" si="6"/>
        <v>1810</v>
      </c>
      <c r="H33" s="1212"/>
      <c r="I33" s="1212"/>
      <c r="J33" s="1207">
        <f t="shared" si="4"/>
        <v>3164</v>
      </c>
      <c r="K33" s="1450">
        <f t="shared" si="5"/>
        <v>46.379360891234242</v>
      </c>
      <c r="L33" s="1140"/>
      <c r="M33" s="1169">
        <v>3164</v>
      </c>
      <c r="N33" s="1157"/>
      <c r="O33" s="1238"/>
    </row>
    <row r="34" spans="1:15">
      <c r="A34" s="1164" t="s">
        <v>739</v>
      </c>
      <c r="B34" s="1444">
        <v>557</v>
      </c>
      <c r="C34" s="1238"/>
      <c r="D34" s="468"/>
      <c r="E34" s="1461"/>
      <c r="F34" s="1167"/>
      <c r="G34" s="1212">
        <f t="shared" si="6"/>
        <v>0</v>
      </c>
      <c r="H34" s="1212"/>
      <c r="I34" s="1212"/>
      <c r="J34" s="1207">
        <f t="shared" si="4"/>
        <v>0</v>
      </c>
      <c r="K34" s="1450" t="e">
        <f t="shared" si="5"/>
        <v>#DIV/0!</v>
      </c>
      <c r="L34" s="1140"/>
      <c r="M34" s="1169"/>
      <c r="N34" s="1157"/>
      <c r="O34" s="1238"/>
    </row>
    <row r="35" spans="1:15">
      <c r="A35" s="1164" t="s">
        <v>740</v>
      </c>
      <c r="B35" s="1444">
        <v>551</v>
      </c>
      <c r="C35" s="1238">
        <v>12</v>
      </c>
      <c r="D35" s="468">
        <v>13</v>
      </c>
      <c r="E35" s="1461">
        <v>13</v>
      </c>
      <c r="F35" s="1167">
        <v>3</v>
      </c>
      <c r="G35" s="1212">
        <f t="shared" si="6"/>
        <v>4</v>
      </c>
      <c r="H35" s="1212"/>
      <c r="I35" s="1212"/>
      <c r="J35" s="1207">
        <f t="shared" si="4"/>
        <v>7</v>
      </c>
      <c r="K35" s="1450">
        <f t="shared" si="5"/>
        <v>53.846153846153847</v>
      </c>
      <c r="L35" s="1140"/>
      <c r="M35" s="1169">
        <v>7</v>
      </c>
      <c r="N35" s="1157"/>
      <c r="O35" s="1238"/>
    </row>
    <row r="36" spans="1:15" ht="12.9" thickBot="1">
      <c r="A36" s="1243" t="s">
        <v>741</v>
      </c>
      <c r="B36" s="1463" t="s">
        <v>742</v>
      </c>
      <c r="C36" s="1245">
        <v>239</v>
      </c>
      <c r="D36" s="472">
        <v>92</v>
      </c>
      <c r="E36" s="1464">
        <v>220</v>
      </c>
      <c r="F36" s="1465">
        <v>157</v>
      </c>
      <c r="G36" s="1212">
        <f t="shared" si="6"/>
        <v>47</v>
      </c>
      <c r="H36" s="1224"/>
      <c r="I36" s="1212"/>
      <c r="J36" s="1219">
        <f t="shared" si="4"/>
        <v>204</v>
      </c>
      <c r="K36" s="1457">
        <f t="shared" si="5"/>
        <v>92.72727272727272</v>
      </c>
      <c r="L36" s="1140"/>
      <c r="M36" s="1193">
        <v>204</v>
      </c>
      <c r="N36" s="1189"/>
      <c r="O36" s="1245"/>
    </row>
    <row r="37" spans="1:15" ht="12.9" thickBot="1">
      <c r="A37" s="1466" t="s">
        <v>743</v>
      </c>
      <c r="B37" s="1467"/>
      <c r="C37" s="1180">
        <f t="shared" ref="C37" si="7">SUM(C27:C36)</f>
        <v>27519</v>
      </c>
      <c r="D37" s="478">
        <f t="shared" ref="D37:I37" si="8">SUM(D27:D36)</f>
        <v>27721</v>
      </c>
      <c r="E37" s="1468">
        <f t="shared" si="8"/>
        <v>27993</v>
      </c>
      <c r="F37" s="1468">
        <f t="shared" si="8"/>
        <v>5926</v>
      </c>
      <c r="G37" s="1468">
        <f t="shared" si="8"/>
        <v>7322</v>
      </c>
      <c r="H37" s="1468">
        <f t="shared" si="8"/>
        <v>0</v>
      </c>
      <c r="I37" s="1468">
        <f t="shared" si="8"/>
        <v>0</v>
      </c>
      <c r="J37" s="1180">
        <f t="shared" si="4"/>
        <v>13248</v>
      </c>
      <c r="K37" s="1469">
        <f t="shared" si="5"/>
        <v>47.326117243596613</v>
      </c>
      <c r="L37" s="1140"/>
      <c r="M37" s="1180">
        <f>SUM(M27:M36)</f>
        <v>13248</v>
      </c>
      <c r="N37" s="1180">
        <f t="shared" ref="N37:O37" si="9">SUM(N27:N36)</f>
        <v>0</v>
      </c>
      <c r="O37" s="1180">
        <f t="shared" si="9"/>
        <v>0</v>
      </c>
    </row>
    <row r="38" spans="1:15">
      <c r="A38" s="1258" t="s">
        <v>744</v>
      </c>
      <c r="B38" s="1437">
        <v>601</v>
      </c>
      <c r="C38" s="1231"/>
      <c r="D38" s="463"/>
      <c r="E38" s="1458"/>
      <c r="F38" s="1159"/>
      <c r="G38" s="1160">
        <f t="shared" si="6"/>
        <v>0</v>
      </c>
      <c r="H38" s="1160"/>
      <c r="I38" s="1212"/>
      <c r="J38" s="1196">
        <f t="shared" si="4"/>
        <v>0</v>
      </c>
      <c r="K38" s="1442" t="e">
        <f t="shared" si="5"/>
        <v>#DIV/0!</v>
      </c>
      <c r="L38" s="1140"/>
      <c r="M38" s="1187"/>
      <c r="N38" s="1460"/>
      <c r="O38" s="1231"/>
    </row>
    <row r="39" spans="1:15">
      <c r="A39" s="1261" t="s">
        <v>745</v>
      </c>
      <c r="B39" s="1444">
        <v>602</v>
      </c>
      <c r="C39" s="1238">
        <v>1833</v>
      </c>
      <c r="D39" s="468">
        <v>1790</v>
      </c>
      <c r="E39" s="1461">
        <v>1790</v>
      </c>
      <c r="F39" s="1167">
        <v>564</v>
      </c>
      <c r="G39" s="1212">
        <f t="shared" si="6"/>
        <v>577</v>
      </c>
      <c r="H39" s="1212"/>
      <c r="I39" s="1212"/>
      <c r="J39" s="1207">
        <f t="shared" si="4"/>
        <v>1141</v>
      </c>
      <c r="K39" s="1450">
        <f t="shared" si="5"/>
        <v>63.743016759776538</v>
      </c>
      <c r="L39" s="1140"/>
      <c r="M39" s="1169">
        <v>1141</v>
      </c>
      <c r="N39" s="1157"/>
      <c r="O39" s="1238"/>
    </row>
    <row r="40" spans="1:15">
      <c r="A40" s="1261" t="s">
        <v>746</v>
      </c>
      <c r="B40" s="1444">
        <v>604</v>
      </c>
      <c r="C40" s="1238"/>
      <c r="D40" s="468"/>
      <c r="E40" s="1461"/>
      <c r="F40" s="1167"/>
      <c r="G40" s="1212">
        <f t="shared" si="6"/>
        <v>0</v>
      </c>
      <c r="H40" s="1212"/>
      <c r="I40" s="1212"/>
      <c r="J40" s="1207">
        <f t="shared" si="4"/>
        <v>0</v>
      </c>
      <c r="K40" s="1450" t="e">
        <f t="shared" si="5"/>
        <v>#DIV/0!</v>
      </c>
      <c r="L40" s="1140"/>
      <c r="M40" s="1169"/>
      <c r="N40" s="1157"/>
      <c r="O40" s="1238"/>
    </row>
    <row r="41" spans="1:15">
      <c r="A41" s="1261" t="s">
        <v>747</v>
      </c>
      <c r="B41" s="1444" t="s">
        <v>748</v>
      </c>
      <c r="C41" s="1238">
        <v>25911</v>
      </c>
      <c r="D41" s="468">
        <v>25911</v>
      </c>
      <c r="E41" s="1461">
        <v>25909</v>
      </c>
      <c r="F41" s="1167">
        <v>5271</v>
      </c>
      <c r="G41" s="1212">
        <f t="shared" si="6"/>
        <v>6930</v>
      </c>
      <c r="H41" s="1212"/>
      <c r="I41" s="1212"/>
      <c r="J41" s="1207">
        <f t="shared" si="4"/>
        <v>12201</v>
      </c>
      <c r="K41" s="1450">
        <f t="shared" si="5"/>
        <v>47.091744181558532</v>
      </c>
      <c r="L41" s="1140"/>
      <c r="M41" s="1169">
        <v>12201</v>
      </c>
      <c r="N41" s="1157"/>
      <c r="O41" s="1238"/>
    </row>
    <row r="42" spans="1:15" ht="12.9" thickBot="1">
      <c r="A42" s="1263" t="s">
        <v>749</v>
      </c>
      <c r="B42" s="1463" t="s">
        <v>750</v>
      </c>
      <c r="C42" s="1245">
        <v>27</v>
      </c>
      <c r="D42" s="472">
        <v>20</v>
      </c>
      <c r="E42" s="1464">
        <v>294</v>
      </c>
      <c r="F42" s="1465">
        <v>234</v>
      </c>
      <c r="G42" s="1224">
        <f t="shared" si="6"/>
        <v>27</v>
      </c>
      <c r="H42" s="1224"/>
      <c r="I42" s="1212"/>
      <c r="J42" s="1219">
        <f t="shared" si="4"/>
        <v>261</v>
      </c>
      <c r="K42" s="1471">
        <f t="shared" si="5"/>
        <v>88.775510204081627</v>
      </c>
      <c r="L42" s="1140"/>
      <c r="M42" s="1193">
        <v>261</v>
      </c>
      <c r="N42" s="1189"/>
      <c r="O42" s="1245"/>
    </row>
    <row r="43" spans="1:15" ht="12.9" thickBot="1">
      <c r="A43" s="1466" t="s">
        <v>751</v>
      </c>
      <c r="B43" s="1467" t="s">
        <v>710</v>
      </c>
      <c r="C43" s="1180">
        <f>SUM(C38:C42)</f>
        <v>27771</v>
      </c>
      <c r="D43" s="478">
        <f>SUM(D38:D42)</f>
        <v>27721</v>
      </c>
      <c r="E43" s="1468">
        <f t="shared" ref="E43:I43" si="10">SUM(E38:E42)</f>
        <v>27993</v>
      </c>
      <c r="F43" s="1180">
        <f t="shared" si="10"/>
        <v>6069</v>
      </c>
      <c r="G43" s="1472">
        <f t="shared" si="10"/>
        <v>7534</v>
      </c>
      <c r="H43" s="1180">
        <f t="shared" si="10"/>
        <v>0</v>
      </c>
      <c r="I43" s="1473">
        <f t="shared" si="10"/>
        <v>0</v>
      </c>
      <c r="J43" s="1180">
        <f t="shared" si="4"/>
        <v>13603</v>
      </c>
      <c r="K43" s="1469">
        <f t="shared" si="5"/>
        <v>48.594291430000361</v>
      </c>
      <c r="L43" s="1140"/>
      <c r="M43" s="1180">
        <f>SUM(M38:M42)</f>
        <v>13603</v>
      </c>
      <c r="N43" s="1182">
        <f>SUM(N38:N42)</f>
        <v>0</v>
      </c>
      <c r="O43" s="1180">
        <f>SUM(O38:O42)</f>
        <v>0</v>
      </c>
    </row>
    <row r="44" spans="1:15" s="1277" customFormat="1" ht="5.25" customHeight="1" thickBot="1">
      <c r="A44" s="1269"/>
      <c r="B44" s="1474"/>
      <c r="C44" s="1182"/>
      <c r="D44" s="1454"/>
      <c r="E44" s="1454"/>
      <c r="F44" s="1271"/>
      <c r="G44" s="1272"/>
      <c r="H44" s="1273"/>
      <c r="I44" s="1272"/>
      <c r="J44" s="1475"/>
      <c r="K44" s="1442"/>
      <c r="L44" s="1276"/>
      <c r="M44" s="1271"/>
      <c r="N44" s="1182"/>
      <c r="O44" s="1182"/>
    </row>
    <row r="45" spans="1:15" ht="12.9" thickBot="1">
      <c r="A45" s="1476" t="s">
        <v>752</v>
      </c>
      <c r="B45" s="1467" t="s">
        <v>710</v>
      </c>
      <c r="C45" s="1180">
        <f>C43-C41</f>
        <v>1860</v>
      </c>
      <c r="D45" s="1181">
        <f t="shared" ref="D45:I45" si="11">D43-D41</f>
        <v>1810</v>
      </c>
      <c r="E45" s="1181">
        <f t="shared" si="11"/>
        <v>2084</v>
      </c>
      <c r="F45" s="1180">
        <f t="shared" si="11"/>
        <v>798</v>
      </c>
      <c r="G45" s="1477">
        <f t="shared" si="11"/>
        <v>604</v>
      </c>
      <c r="H45" s="1180">
        <f t="shared" si="11"/>
        <v>0</v>
      </c>
      <c r="I45" s="1182">
        <f t="shared" si="11"/>
        <v>0</v>
      </c>
      <c r="J45" s="1475">
        <f t="shared" si="4"/>
        <v>1402</v>
      </c>
      <c r="K45" s="1442">
        <f t="shared" si="5"/>
        <v>67.274472168905959</v>
      </c>
      <c r="L45" s="1140"/>
      <c r="M45" s="1180">
        <f>M43-M41</f>
        <v>1402</v>
      </c>
      <c r="N45" s="1182">
        <f>N43-N41</f>
        <v>0</v>
      </c>
      <c r="O45" s="1180">
        <f>O43-O41</f>
        <v>0</v>
      </c>
    </row>
    <row r="46" spans="1:15" ht="12.9" thickBot="1">
      <c r="A46" s="1466" t="s">
        <v>753</v>
      </c>
      <c r="B46" s="1467" t="s">
        <v>710</v>
      </c>
      <c r="C46" s="1180">
        <f>C43-C37</f>
        <v>252</v>
      </c>
      <c r="D46" s="1181">
        <f t="shared" ref="D46:I46" si="12">D43-D37</f>
        <v>0</v>
      </c>
      <c r="E46" s="1181">
        <f t="shared" si="12"/>
        <v>0</v>
      </c>
      <c r="F46" s="1180">
        <f t="shared" si="12"/>
        <v>143</v>
      </c>
      <c r="G46" s="1477">
        <f t="shared" si="12"/>
        <v>212</v>
      </c>
      <c r="H46" s="1180">
        <f t="shared" si="12"/>
        <v>0</v>
      </c>
      <c r="I46" s="1182">
        <f t="shared" si="12"/>
        <v>0</v>
      </c>
      <c r="J46" s="1475">
        <f t="shared" si="4"/>
        <v>355</v>
      </c>
      <c r="K46" s="1442" t="e">
        <f t="shared" si="5"/>
        <v>#DIV/0!</v>
      </c>
      <c r="L46" s="1140"/>
      <c r="M46" s="1180">
        <f>M43-M37</f>
        <v>355</v>
      </c>
      <c r="N46" s="1182">
        <f>N43-N37</f>
        <v>0</v>
      </c>
      <c r="O46" s="1180">
        <f>O43-O37</f>
        <v>0</v>
      </c>
    </row>
    <row r="47" spans="1:15" ht="12.9" thickBot="1">
      <c r="A47" s="1478" t="s">
        <v>754</v>
      </c>
      <c r="B47" s="1479" t="s">
        <v>710</v>
      </c>
      <c r="C47" s="1180">
        <f>C46-C41</f>
        <v>-25659</v>
      </c>
      <c r="D47" s="1181">
        <f t="shared" ref="D47:I47" si="13">D46-D41</f>
        <v>-25911</v>
      </c>
      <c r="E47" s="1181">
        <f t="shared" si="13"/>
        <v>-25909</v>
      </c>
      <c r="F47" s="1180">
        <f t="shared" si="13"/>
        <v>-5128</v>
      </c>
      <c r="G47" s="1477">
        <f t="shared" si="13"/>
        <v>-6718</v>
      </c>
      <c r="H47" s="1180">
        <f t="shared" si="13"/>
        <v>0</v>
      </c>
      <c r="I47" s="1182">
        <f t="shared" si="13"/>
        <v>0</v>
      </c>
      <c r="J47" s="1475">
        <f t="shared" si="4"/>
        <v>-11846</v>
      </c>
      <c r="K47" s="1469">
        <f t="shared" si="5"/>
        <v>45.721563935312055</v>
      </c>
      <c r="L47" s="1140"/>
      <c r="M47" s="1180">
        <f>M46-M41</f>
        <v>-11846</v>
      </c>
      <c r="N47" s="1182">
        <f>N46-N41</f>
        <v>0</v>
      </c>
      <c r="O47" s="1180">
        <f>O46-O41</f>
        <v>0</v>
      </c>
    </row>
    <row r="49" spans="1:13" ht="14.15">
      <c r="A49" s="1286" t="s">
        <v>755</v>
      </c>
    </row>
    <row r="50" spans="1:13" ht="14.15">
      <c r="A50" s="1286" t="s">
        <v>756</v>
      </c>
    </row>
    <row r="51" spans="1:13" ht="14.15">
      <c r="A51" s="1287" t="s">
        <v>757</v>
      </c>
    </row>
    <row r="52" spans="1:13" ht="14.15">
      <c r="A52" s="1287" t="s">
        <v>758</v>
      </c>
      <c r="B52" s="1288"/>
      <c r="C52" s="658"/>
      <c r="D52" s="658"/>
      <c r="E52" s="1289"/>
      <c r="F52" s="1289"/>
      <c r="G52" s="1289"/>
      <c r="H52" s="1289"/>
      <c r="I52" s="1289"/>
      <c r="J52" s="1289"/>
      <c r="K52" s="658"/>
      <c r="L52" s="658"/>
      <c r="M52" s="658"/>
    </row>
    <row r="53" spans="1:13" s="658" customFormat="1">
      <c r="A53" s="646"/>
      <c r="B53" s="1284"/>
      <c r="C53" s="1112"/>
      <c r="D53" s="1112"/>
      <c r="E53" s="1285"/>
      <c r="F53" s="1285"/>
      <c r="G53" s="1285"/>
      <c r="H53" s="1285"/>
      <c r="I53" s="1285"/>
      <c r="J53" s="1285"/>
      <c r="K53" s="1112"/>
      <c r="L53" s="1112"/>
      <c r="M53" s="1112"/>
    </row>
    <row r="54" spans="1:13">
      <c r="A54" s="646" t="s">
        <v>796</v>
      </c>
    </row>
    <row r="55" spans="1:13">
      <c r="A55" s="646" t="s">
        <v>728</v>
      </c>
    </row>
    <row r="56" spans="1:13">
      <c r="A56" s="646" t="s">
        <v>834</v>
      </c>
    </row>
    <row r="57" spans="1:13">
      <c r="A57" s="646" t="s">
        <v>835</v>
      </c>
    </row>
    <row r="58" spans="1:13">
      <c r="A58" s="646" t="s">
        <v>836</v>
      </c>
    </row>
    <row r="60" spans="1:13">
      <c r="A60" s="646" t="s">
        <v>837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zoomScale="96" zoomScaleNormal="96" zoomScaleSheetLayoutView="100" workbookViewId="0">
      <pane xSplit="5" topLeftCell="F1" activePane="topRight" state="frozen"/>
      <selection pane="topRight" activeCell="J259" sqref="J259"/>
    </sheetView>
  </sheetViews>
  <sheetFormatPr defaultColWidth="9.07421875" defaultRowHeight="12.45"/>
  <cols>
    <col min="1" max="1" width="7.23046875" style="58" customWidth="1"/>
    <col min="2" max="2" width="10.07421875" style="58" customWidth="1"/>
    <col min="3" max="3" width="70.765625" style="58" customWidth="1"/>
    <col min="4" max="4" width="16.69140625" style="57" customWidth="1"/>
    <col min="5" max="5" width="15.84375" style="57" customWidth="1"/>
    <col min="6" max="6" width="17.4609375" style="58" customWidth="1"/>
    <col min="7" max="16384" width="9.07421875" style="58"/>
  </cols>
  <sheetData>
    <row r="1" spans="1:7" ht="21" customHeight="1">
      <c r="A1" s="59" t="s">
        <v>91</v>
      </c>
      <c r="B1" s="60"/>
      <c r="C1" s="61"/>
      <c r="D1" s="224"/>
      <c r="E1" s="219"/>
    </row>
    <row r="2" spans="1:7" ht="22.5" customHeight="1">
      <c r="A2" s="59"/>
      <c r="B2" s="60"/>
      <c r="C2" s="100"/>
    </row>
    <row r="3" spans="1:7" s="60" customFormat="1" ht="24" customHeight="1">
      <c r="A3" s="62" t="s">
        <v>299</v>
      </c>
      <c r="B3" s="62"/>
      <c r="C3" s="233" t="s">
        <v>567</v>
      </c>
      <c r="D3" s="220"/>
      <c r="E3" s="220"/>
    </row>
    <row r="4" spans="1:7" s="47" customFormat="1" ht="12.75" hidden="1" customHeight="1">
      <c r="A4" s="63"/>
      <c r="B4" s="64"/>
      <c r="C4" s="63"/>
      <c r="D4" s="51"/>
      <c r="E4" s="51"/>
    </row>
    <row r="5" spans="1:7" s="47" customFormat="1" ht="18" customHeight="1" thickBot="1">
      <c r="A5" s="63"/>
      <c r="B5" s="64"/>
      <c r="C5" s="63"/>
      <c r="D5" s="51"/>
      <c r="E5" s="51"/>
    </row>
    <row r="6" spans="1:7" s="47" customFormat="1" ht="15" customHeight="1">
      <c r="A6" s="101" t="s">
        <v>14</v>
      </c>
      <c r="B6" s="102" t="s">
        <v>13</v>
      </c>
      <c r="C6" s="101" t="s">
        <v>12</v>
      </c>
      <c r="D6" s="221" t="s">
        <v>11</v>
      </c>
      <c r="E6" s="221" t="s">
        <v>11</v>
      </c>
      <c r="F6" s="16" t="s">
        <v>0</v>
      </c>
      <c r="G6" s="108" t="s">
        <v>350</v>
      </c>
    </row>
    <row r="7" spans="1:7" s="47" customFormat="1" ht="21" customHeight="1" thickBot="1">
      <c r="A7" s="103"/>
      <c r="B7" s="104"/>
      <c r="C7" s="105"/>
      <c r="D7" s="222" t="s">
        <v>10</v>
      </c>
      <c r="E7" s="222" t="s">
        <v>9</v>
      </c>
      <c r="F7" s="208" t="s">
        <v>568</v>
      </c>
      <c r="G7" s="109" t="s">
        <v>351</v>
      </c>
    </row>
    <row r="8" spans="1:7" s="47" customFormat="1" ht="18" customHeight="1" thickTop="1">
      <c r="A8" s="232">
        <v>10</v>
      </c>
      <c r="B8" s="232"/>
      <c r="C8" s="88" t="s">
        <v>347</v>
      </c>
      <c r="D8" s="78"/>
      <c r="E8" s="187"/>
      <c r="F8" s="126"/>
      <c r="G8" s="124"/>
    </row>
    <row r="9" spans="1:7" s="47" customFormat="1" ht="15" hidden="1" customHeight="1">
      <c r="A9" s="55"/>
      <c r="B9" s="225">
        <v>2143</v>
      </c>
      <c r="C9" s="55" t="s">
        <v>92</v>
      </c>
      <c r="D9" s="49">
        <v>0</v>
      </c>
      <c r="E9" s="176">
        <v>0</v>
      </c>
      <c r="F9" s="107">
        <v>0</v>
      </c>
      <c r="G9" s="106" t="e">
        <f>(#REF!/E9)*100</f>
        <v>#REF!</v>
      </c>
    </row>
    <row r="10" spans="1:7" s="47" customFormat="1" ht="15" customHeight="1">
      <c r="A10" s="69"/>
      <c r="B10" s="125">
        <v>2212</v>
      </c>
      <c r="C10" s="68" t="s">
        <v>93</v>
      </c>
      <c r="D10" s="49">
        <v>10163</v>
      </c>
      <c r="E10" s="176">
        <v>9448.7999999999993</v>
      </c>
      <c r="F10" s="107">
        <v>4397.8</v>
      </c>
      <c r="G10" s="106">
        <f>(F10/E10)*100</f>
        <v>46.543476420286176</v>
      </c>
    </row>
    <row r="11" spans="1:7" s="47" customFormat="1" ht="15" customHeight="1">
      <c r="A11" s="55"/>
      <c r="B11" s="27">
        <v>2219</v>
      </c>
      <c r="C11" s="67" t="s">
        <v>94</v>
      </c>
      <c r="D11" s="49">
        <v>2805</v>
      </c>
      <c r="E11" s="176">
        <v>3393.3</v>
      </c>
      <c r="F11" s="107">
        <v>2337</v>
      </c>
      <c r="G11" s="264">
        <f t="shared" ref="G11:G27" si="0">(F11/E11)*100</f>
        <v>68.871010520732028</v>
      </c>
    </row>
    <row r="12" spans="1:7" s="47" customFormat="1" ht="15" customHeight="1">
      <c r="A12" s="55"/>
      <c r="B12" s="225">
        <v>2221</v>
      </c>
      <c r="C12" s="55" t="s">
        <v>95</v>
      </c>
      <c r="D12" s="49">
        <v>150</v>
      </c>
      <c r="E12" s="176">
        <v>150</v>
      </c>
      <c r="F12" s="107">
        <v>20</v>
      </c>
      <c r="G12" s="264">
        <f t="shared" si="0"/>
        <v>13.333333333333334</v>
      </c>
    </row>
    <row r="13" spans="1:7" s="47" customFormat="1" ht="15" hidden="1" customHeight="1">
      <c r="A13" s="55"/>
      <c r="B13" s="225">
        <v>3113</v>
      </c>
      <c r="C13" s="55" t="s">
        <v>101</v>
      </c>
      <c r="D13" s="49"/>
      <c r="E13" s="176"/>
      <c r="F13" s="107"/>
      <c r="G13" s="264" t="e">
        <f t="shared" si="0"/>
        <v>#DIV/0!</v>
      </c>
    </row>
    <row r="14" spans="1:7" s="47" customFormat="1" ht="15" hidden="1" customHeight="1">
      <c r="A14" s="55"/>
      <c r="B14" s="27">
        <v>3326</v>
      </c>
      <c r="C14" s="68" t="s">
        <v>399</v>
      </c>
      <c r="D14" s="49"/>
      <c r="E14" s="176"/>
      <c r="F14" s="107"/>
      <c r="G14" s="264" t="e">
        <f t="shared" si="0"/>
        <v>#DIV/0!</v>
      </c>
    </row>
    <row r="15" spans="1:7" s="47" customFormat="1" ht="15" customHeight="1">
      <c r="A15" s="55"/>
      <c r="B15" s="27">
        <v>2271</v>
      </c>
      <c r="C15" s="68" t="s">
        <v>571</v>
      </c>
      <c r="D15" s="49">
        <v>1350</v>
      </c>
      <c r="E15" s="176">
        <v>1462</v>
      </c>
      <c r="F15" s="107">
        <v>299.8</v>
      </c>
      <c r="G15" s="264">
        <f t="shared" si="0"/>
        <v>20.506155950752394</v>
      </c>
    </row>
    <row r="16" spans="1:7" s="47" customFormat="1" ht="15" customHeight="1">
      <c r="A16" s="55"/>
      <c r="B16" s="27">
        <v>3421</v>
      </c>
      <c r="C16" s="68" t="s">
        <v>108</v>
      </c>
      <c r="D16" s="49">
        <v>1710</v>
      </c>
      <c r="E16" s="176">
        <v>1411.6</v>
      </c>
      <c r="F16" s="107">
        <v>167.1</v>
      </c>
      <c r="G16" s="264">
        <f t="shared" si="0"/>
        <v>11.837631056956646</v>
      </c>
    </row>
    <row r="17" spans="1:7" s="47" customFormat="1" ht="15.75" customHeight="1">
      <c r="A17" s="55"/>
      <c r="B17" s="27">
        <v>3631</v>
      </c>
      <c r="C17" s="68" t="s">
        <v>111</v>
      </c>
      <c r="D17" s="49">
        <v>7461</v>
      </c>
      <c r="E17" s="176">
        <v>7227.1</v>
      </c>
      <c r="F17" s="107">
        <v>3639.6</v>
      </c>
      <c r="G17" s="264">
        <f t="shared" si="0"/>
        <v>50.360448866073526</v>
      </c>
    </row>
    <row r="18" spans="1:7" s="47" customFormat="1" ht="15.75" customHeight="1">
      <c r="A18" s="55"/>
      <c r="B18" s="27">
        <v>3632</v>
      </c>
      <c r="C18" s="68" t="s">
        <v>112</v>
      </c>
      <c r="D18" s="49">
        <v>0</v>
      </c>
      <c r="E18" s="176">
        <v>30</v>
      </c>
      <c r="F18" s="107">
        <v>1.9</v>
      </c>
      <c r="G18" s="264">
        <f t="shared" si="0"/>
        <v>6.3333333333333321</v>
      </c>
    </row>
    <row r="19" spans="1:7" s="47" customFormat="1" ht="15" customHeight="1">
      <c r="A19" s="55"/>
      <c r="B19" s="225">
        <v>3639</v>
      </c>
      <c r="C19" s="55" t="s">
        <v>390</v>
      </c>
      <c r="D19" s="49">
        <v>7235</v>
      </c>
      <c r="E19" s="176">
        <v>9272</v>
      </c>
      <c r="F19" s="107">
        <v>6605</v>
      </c>
      <c r="G19" s="264">
        <f t="shared" si="0"/>
        <v>71.235979292493539</v>
      </c>
    </row>
    <row r="20" spans="1:7" s="47" customFormat="1" ht="15" customHeight="1">
      <c r="A20" s="55"/>
      <c r="B20" s="27">
        <v>3722</v>
      </c>
      <c r="C20" s="68" t="s">
        <v>116</v>
      </c>
      <c r="D20" s="49">
        <v>33882</v>
      </c>
      <c r="E20" s="176">
        <v>42684.7</v>
      </c>
      <c r="F20" s="107">
        <v>17968.400000000001</v>
      </c>
      <c r="G20" s="264">
        <f t="shared" si="0"/>
        <v>42.095645512326435</v>
      </c>
    </row>
    <row r="21" spans="1:7" s="47" customFormat="1" ht="16.75" customHeight="1">
      <c r="A21" s="55"/>
      <c r="B21" s="27">
        <v>3725</v>
      </c>
      <c r="C21" s="67" t="s">
        <v>601</v>
      </c>
      <c r="D21" s="49">
        <v>0</v>
      </c>
      <c r="E21" s="176">
        <v>311.10000000000002</v>
      </c>
      <c r="F21" s="265">
        <v>191.2</v>
      </c>
      <c r="G21" s="264">
        <f t="shared" si="0"/>
        <v>61.459337833494047</v>
      </c>
    </row>
    <row r="22" spans="1:7" s="47" customFormat="1" ht="16.75" hidden="1" customHeight="1">
      <c r="A22" s="55"/>
      <c r="B22" s="27">
        <v>3726</v>
      </c>
      <c r="C22" s="67" t="s">
        <v>117</v>
      </c>
      <c r="D22" s="49"/>
      <c r="E22" s="176"/>
      <c r="F22" s="107"/>
      <c r="G22" s="264" t="e">
        <f t="shared" si="0"/>
        <v>#DIV/0!</v>
      </c>
    </row>
    <row r="23" spans="1:7" s="47" customFormat="1" ht="15" customHeight="1">
      <c r="A23" s="55"/>
      <c r="B23" s="80">
        <v>3745</v>
      </c>
      <c r="C23" s="71" t="s">
        <v>120</v>
      </c>
      <c r="D23" s="49">
        <v>17812</v>
      </c>
      <c r="E23" s="176">
        <v>17637.900000000001</v>
      </c>
      <c r="F23" s="107">
        <v>7389.1</v>
      </c>
      <c r="G23" s="264">
        <f t="shared" si="0"/>
        <v>41.893309294190352</v>
      </c>
    </row>
    <row r="24" spans="1:7" s="47" customFormat="1" ht="15" customHeight="1">
      <c r="A24" s="55"/>
      <c r="B24" s="27">
        <v>4349</v>
      </c>
      <c r="C24" s="55" t="s">
        <v>488</v>
      </c>
      <c r="D24" s="49">
        <v>1970</v>
      </c>
      <c r="E24" s="176">
        <v>2436</v>
      </c>
      <c r="F24" s="107">
        <v>2292.1999999999998</v>
      </c>
      <c r="G24" s="264">
        <f t="shared" si="0"/>
        <v>94.09688013136288</v>
      </c>
    </row>
    <row r="25" spans="1:7" s="47" customFormat="1" ht="15" hidden="1" customHeight="1" thickBot="1">
      <c r="A25" s="130"/>
      <c r="B25" s="253">
        <v>5269</v>
      </c>
      <c r="C25" s="70" t="s">
        <v>538</v>
      </c>
      <c r="D25" s="49">
        <v>0</v>
      </c>
      <c r="E25" s="176">
        <v>0</v>
      </c>
      <c r="F25" s="107"/>
      <c r="G25" s="264" t="e">
        <f t="shared" si="0"/>
        <v>#DIV/0!</v>
      </c>
    </row>
    <row r="26" spans="1:7" s="47" customFormat="1" ht="15" customHeight="1" thickBot="1">
      <c r="A26" s="130"/>
      <c r="B26" s="253">
        <v>6171</v>
      </c>
      <c r="C26" s="70" t="s">
        <v>137</v>
      </c>
      <c r="D26" s="49">
        <v>20489</v>
      </c>
      <c r="E26" s="176">
        <v>16382</v>
      </c>
      <c r="F26" s="107">
        <v>9100.2000000000007</v>
      </c>
      <c r="G26" s="114">
        <f t="shared" si="0"/>
        <v>55.549993895739235</v>
      </c>
    </row>
    <row r="27" spans="1:7" s="47" customFormat="1" ht="22.5" customHeight="1" thickTop="1" thickBot="1">
      <c r="A27" s="74"/>
      <c r="B27" s="75"/>
      <c r="C27" s="84" t="s">
        <v>342</v>
      </c>
      <c r="D27" s="82">
        <f>SUM(D8:D26)</f>
        <v>105027</v>
      </c>
      <c r="E27" s="179">
        <f>SUM(E8:E26)</f>
        <v>111846.5</v>
      </c>
      <c r="F27" s="196">
        <f>SUM(F8:F26)</f>
        <v>54409.3</v>
      </c>
      <c r="G27" s="112">
        <f t="shared" si="0"/>
        <v>48.646403776604544</v>
      </c>
    </row>
    <row r="28" spans="1:7" s="47" customFormat="1" ht="12.75" customHeight="1">
      <c r="A28" s="63"/>
      <c r="B28" s="64"/>
      <c r="C28" s="63"/>
      <c r="D28" s="51"/>
      <c r="E28" s="51"/>
    </row>
    <row r="29" spans="1:7" s="47" customFormat="1" ht="12.75" customHeight="1" thickBot="1">
      <c r="A29" s="63"/>
      <c r="B29" s="64"/>
      <c r="C29" s="63"/>
      <c r="D29" s="51"/>
      <c r="E29" s="51"/>
    </row>
    <row r="30" spans="1:7" s="47" customFormat="1" ht="15.45">
      <c r="A30" s="101" t="s">
        <v>14</v>
      </c>
      <c r="B30" s="102" t="s">
        <v>13</v>
      </c>
      <c r="C30" s="101" t="s">
        <v>12</v>
      </c>
      <c r="D30" s="221" t="s">
        <v>11</v>
      </c>
      <c r="E30" s="221" t="s">
        <v>11</v>
      </c>
      <c r="F30" s="16" t="s">
        <v>0</v>
      </c>
      <c r="G30" s="108" t="s">
        <v>350</v>
      </c>
    </row>
    <row r="31" spans="1:7" s="47" customFormat="1" ht="15.75" customHeight="1" thickBot="1">
      <c r="A31" s="103"/>
      <c r="B31" s="104"/>
      <c r="C31" s="105"/>
      <c r="D31" s="222" t="s">
        <v>10</v>
      </c>
      <c r="E31" s="222" t="s">
        <v>9</v>
      </c>
      <c r="F31" s="208" t="s">
        <v>568</v>
      </c>
      <c r="G31" s="109" t="s">
        <v>351</v>
      </c>
    </row>
    <row r="32" spans="1:7" s="47" customFormat="1" ht="16.5" customHeight="1" thickTop="1">
      <c r="A32" s="53">
        <v>20</v>
      </c>
      <c r="B32" s="53"/>
      <c r="C32" s="81" t="s">
        <v>435</v>
      </c>
      <c r="D32" s="48"/>
      <c r="E32" s="188"/>
      <c r="F32" s="126"/>
      <c r="G32" s="124"/>
    </row>
    <row r="33" spans="1:7" s="47" customFormat="1" ht="16.5" customHeight="1">
      <c r="A33" s="52"/>
      <c r="B33" s="52"/>
      <c r="C33" s="54"/>
      <c r="D33" s="49"/>
      <c r="E33" s="176"/>
      <c r="F33" s="127"/>
      <c r="G33" s="55"/>
    </row>
    <row r="34" spans="1:7" s="47" customFormat="1" ht="15" hidden="1" customHeight="1">
      <c r="A34" s="55"/>
      <c r="B34" s="66">
        <v>3541</v>
      </c>
      <c r="C34" s="55" t="s">
        <v>151</v>
      </c>
      <c r="D34" s="49">
        <v>0</v>
      </c>
      <c r="E34" s="176">
        <v>0</v>
      </c>
      <c r="F34" s="107">
        <v>0</v>
      </c>
      <c r="G34" s="114" t="e">
        <f>(#REF!/E34)*100</f>
        <v>#REF!</v>
      </c>
    </row>
    <row r="35" spans="1:7" s="47" customFormat="1" ht="15" customHeight="1">
      <c r="A35" s="55"/>
      <c r="B35" s="66">
        <v>3599</v>
      </c>
      <c r="C35" s="55" t="s">
        <v>152</v>
      </c>
      <c r="D35" s="49">
        <v>5</v>
      </c>
      <c r="E35" s="176">
        <v>5</v>
      </c>
      <c r="F35" s="107">
        <v>0</v>
      </c>
      <c r="G35" s="264">
        <f t="shared" ref="G35:G56" si="1">(F35/E35)*100</f>
        <v>0</v>
      </c>
    </row>
    <row r="36" spans="1:7" s="47" customFormat="1" ht="15" hidden="1" customHeight="1">
      <c r="A36" s="55"/>
      <c r="B36" s="66">
        <v>4193</v>
      </c>
      <c r="C36" s="55" t="s">
        <v>153</v>
      </c>
      <c r="D36" s="49"/>
      <c r="E36" s="176"/>
      <c r="F36" s="107"/>
      <c r="G36" s="264" t="e">
        <f t="shared" si="1"/>
        <v>#DIV/0!</v>
      </c>
    </row>
    <row r="37" spans="1:7" s="47" customFormat="1" ht="15" hidden="1" customHeight="1">
      <c r="A37" s="55"/>
      <c r="B37" s="66">
        <v>3900</v>
      </c>
      <c r="C37" s="55" t="s">
        <v>410</v>
      </c>
      <c r="D37" s="49"/>
      <c r="E37" s="176"/>
      <c r="F37" s="107"/>
      <c r="G37" s="264" t="e">
        <f t="shared" si="1"/>
        <v>#DIV/0!</v>
      </c>
    </row>
    <row r="38" spans="1:7" s="47" customFormat="1" ht="15">
      <c r="A38" s="73"/>
      <c r="B38" s="66">
        <v>4312</v>
      </c>
      <c r="C38" s="55" t="s">
        <v>257</v>
      </c>
      <c r="D38" s="49">
        <v>350</v>
      </c>
      <c r="E38" s="176">
        <v>359</v>
      </c>
      <c r="F38" s="107">
        <v>222.9</v>
      </c>
      <c r="G38" s="264">
        <f t="shared" si="1"/>
        <v>62.089136490250695</v>
      </c>
    </row>
    <row r="39" spans="1:7" s="47" customFormat="1" ht="15">
      <c r="A39" s="73"/>
      <c r="B39" s="66">
        <v>4319</v>
      </c>
      <c r="C39" s="55" t="s">
        <v>316</v>
      </c>
      <c r="D39" s="49">
        <v>457</v>
      </c>
      <c r="E39" s="176">
        <v>457</v>
      </c>
      <c r="F39" s="107">
        <v>234.8</v>
      </c>
      <c r="G39" s="264">
        <f t="shared" si="1"/>
        <v>51.378555798687088</v>
      </c>
    </row>
    <row r="40" spans="1:7" s="47" customFormat="1" ht="15">
      <c r="A40" s="73"/>
      <c r="B40" s="66">
        <v>4329</v>
      </c>
      <c r="C40" s="55" t="s">
        <v>154</v>
      </c>
      <c r="D40" s="49">
        <v>15</v>
      </c>
      <c r="E40" s="176">
        <v>15</v>
      </c>
      <c r="F40" s="107">
        <v>15</v>
      </c>
      <c r="G40" s="264">
        <f t="shared" si="1"/>
        <v>100</v>
      </c>
    </row>
    <row r="41" spans="1:7" s="47" customFormat="1" ht="15" hidden="1">
      <c r="A41" s="55"/>
      <c r="B41" s="66">
        <v>4333</v>
      </c>
      <c r="C41" s="55" t="s">
        <v>155</v>
      </c>
      <c r="D41" s="49"/>
      <c r="E41" s="176"/>
      <c r="F41" s="107"/>
      <c r="G41" s="264" t="e">
        <f t="shared" si="1"/>
        <v>#DIV/0!</v>
      </c>
    </row>
    <row r="42" spans="1:7" s="47" customFormat="1" ht="15">
      <c r="A42" s="55"/>
      <c r="B42" s="66">
        <v>4339</v>
      </c>
      <c r="C42" s="55" t="s">
        <v>156</v>
      </c>
      <c r="D42" s="49">
        <v>4244</v>
      </c>
      <c r="E42" s="176">
        <v>10981</v>
      </c>
      <c r="F42" s="107">
        <v>3745.6</v>
      </c>
      <c r="G42" s="264">
        <f t="shared" si="1"/>
        <v>34.109826063200074</v>
      </c>
    </row>
    <row r="43" spans="1:7" s="47" customFormat="1" ht="15" customHeight="1">
      <c r="A43" s="55"/>
      <c r="B43" s="66">
        <v>4342</v>
      </c>
      <c r="C43" s="55" t="s">
        <v>157</v>
      </c>
      <c r="D43" s="49">
        <v>120</v>
      </c>
      <c r="E43" s="176">
        <v>1105.5999999999999</v>
      </c>
      <c r="F43" s="107">
        <v>295.2</v>
      </c>
      <c r="G43" s="264">
        <f t="shared" si="1"/>
        <v>26.70043415340087</v>
      </c>
    </row>
    <row r="44" spans="1:7" s="47" customFormat="1" ht="15" customHeight="1">
      <c r="A44" s="55"/>
      <c r="B44" s="66">
        <v>4343</v>
      </c>
      <c r="C44" s="55" t="s">
        <v>158</v>
      </c>
      <c r="D44" s="49">
        <v>50</v>
      </c>
      <c r="E44" s="176">
        <v>64</v>
      </c>
      <c r="F44" s="107">
        <v>0</v>
      </c>
      <c r="G44" s="264">
        <f t="shared" si="1"/>
        <v>0</v>
      </c>
    </row>
    <row r="45" spans="1:7" s="47" customFormat="1" ht="15" customHeight="1">
      <c r="A45" s="55"/>
      <c r="B45" s="66">
        <v>4344</v>
      </c>
      <c r="C45" s="55" t="s">
        <v>274</v>
      </c>
      <c r="D45" s="49">
        <v>170</v>
      </c>
      <c r="E45" s="176">
        <v>271.8</v>
      </c>
      <c r="F45" s="107">
        <v>271.3</v>
      </c>
      <c r="G45" s="264">
        <f t="shared" si="1"/>
        <v>99.816041206769683</v>
      </c>
    </row>
    <row r="46" spans="1:7" s="47" customFormat="1" ht="15" customHeight="1">
      <c r="A46" s="55"/>
      <c r="B46" s="66">
        <v>4349</v>
      </c>
      <c r="C46" s="55" t="s">
        <v>159</v>
      </c>
      <c r="D46" s="49">
        <v>1250</v>
      </c>
      <c r="E46" s="176">
        <v>1053</v>
      </c>
      <c r="F46" s="107">
        <v>820.2</v>
      </c>
      <c r="G46" s="264">
        <f t="shared" si="1"/>
        <v>77.891737891737904</v>
      </c>
    </row>
    <row r="47" spans="1:7" s="47" customFormat="1" ht="15" customHeight="1">
      <c r="A47" s="73"/>
      <c r="B47" s="76">
        <v>4351</v>
      </c>
      <c r="C47" s="73" t="s">
        <v>160</v>
      </c>
      <c r="D47" s="49">
        <v>1776</v>
      </c>
      <c r="E47" s="176">
        <v>2392.6</v>
      </c>
      <c r="F47" s="107">
        <v>2104.4</v>
      </c>
      <c r="G47" s="264">
        <f t="shared" si="1"/>
        <v>87.954526456574442</v>
      </c>
    </row>
    <row r="48" spans="1:7" s="47" customFormat="1" ht="15" hidden="1" customHeight="1">
      <c r="A48" s="73"/>
      <c r="B48" s="76">
        <v>4353</v>
      </c>
      <c r="C48" s="73" t="s">
        <v>311</v>
      </c>
      <c r="D48" s="49"/>
      <c r="E48" s="176"/>
      <c r="F48" s="107"/>
      <c r="G48" s="264" t="e">
        <f t="shared" si="1"/>
        <v>#DIV/0!</v>
      </c>
    </row>
    <row r="49" spans="1:7" s="47" customFormat="1" ht="15" customHeight="1">
      <c r="A49" s="73"/>
      <c r="B49" s="76">
        <v>4356</v>
      </c>
      <c r="C49" s="73" t="s">
        <v>258</v>
      </c>
      <c r="D49" s="49">
        <v>147</v>
      </c>
      <c r="E49" s="176">
        <v>368.8</v>
      </c>
      <c r="F49" s="107">
        <v>368.3</v>
      </c>
      <c r="G49" s="264">
        <f t="shared" si="1"/>
        <v>99.864425162689813</v>
      </c>
    </row>
    <row r="50" spans="1:7" s="47" customFormat="1" ht="15" customHeight="1">
      <c r="A50" s="73"/>
      <c r="B50" s="76">
        <v>4357</v>
      </c>
      <c r="C50" s="73" t="s">
        <v>514</v>
      </c>
      <c r="D50" s="49">
        <v>480</v>
      </c>
      <c r="E50" s="176">
        <v>765.4</v>
      </c>
      <c r="F50" s="107">
        <v>684.5</v>
      </c>
      <c r="G50" s="264">
        <f t="shared" si="1"/>
        <v>89.430363208779724</v>
      </c>
    </row>
    <row r="51" spans="1:7" s="47" customFormat="1" ht="15" customHeight="1">
      <c r="A51" s="73"/>
      <c r="B51" s="76">
        <v>4358</v>
      </c>
      <c r="C51" s="73" t="s">
        <v>262</v>
      </c>
      <c r="D51" s="49">
        <v>133</v>
      </c>
      <c r="E51" s="176">
        <v>322.2</v>
      </c>
      <c r="F51" s="107">
        <v>321.89999999999998</v>
      </c>
      <c r="G51" s="264">
        <f t="shared" si="1"/>
        <v>99.906890130353815</v>
      </c>
    </row>
    <row r="52" spans="1:7" s="47" customFormat="1" ht="15" customHeight="1">
      <c r="A52" s="73"/>
      <c r="B52" s="76">
        <v>4359</v>
      </c>
      <c r="C52" s="73" t="s">
        <v>261</v>
      </c>
      <c r="D52" s="49">
        <v>47</v>
      </c>
      <c r="E52" s="176">
        <v>132.80000000000001</v>
      </c>
      <c r="F52" s="107">
        <v>121</v>
      </c>
      <c r="G52" s="264">
        <f t="shared" si="1"/>
        <v>91.114457831325296</v>
      </c>
    </row>
    <row r="53" spans="1:7" s="47" customFormat="1" ht="15" customHeight="1">
      <c r="A53" s="55"/>
      <c r="B53" s="66">
        <v>4371</v>
      </c>
      <c r="C53" s="83" t="s">
        <v>161</v>
      </c>
      <c r="D53" s="49">
        <v>125</v>
      </c>
      <c r="E53" s="176">
        <v>250.2</v>
      </c>
      <c r="F53" s="107">
        <v>155.80000000000001</v>
      </c>
      <c r="G53" s="264">
        <f t="shared" si="1"/>
        <v>62.270183852917668</v>
      </c>
    </row>
    <row r="54" spans="1:7" s="47" customFormat="1" ht="15">
      <c r="A54" s="55"/>
      <c r="B54" s="66">
        <v>4372</v>
      </c>
      <c r="C54" s="55" t="s">
        <v>275</v>
      </c>
      <c r="D54" s="49">
        <v>35</v>
      </c>
      <c r="E54" s="176">
        <v>80</v>
      </c>
      <c r="F54" s="107">
        <v>45</v>
      </c>
      <c r="G54" s="264">
        <f t="shared" si="1"/>
        <v>56.25</v>
      </c>
    </row>
    <row r="55" spans="1:7" s="47" customFormat="1" ht="15">
      <c r="A55" s="55"/>
      <c r="B55" s="66">
        <v>4374</v>
      </c>
      <c r="C55" s="55" t="s">
        <v>162</v>
      </c>
      <c r="D55" s="49">
        <v>467</v>
      </c>
      <c r="E55" s="176">
        <v>604.70000000000005</v>
      </c>
      <c r="F55" s="107">
        <v>603.70000000000005</v>
      </c>
      <c r="G55" s="264">
        <f t="shared" si="1"/>
        <v>99.834628741524725</v>
      </c>
    </row>
    <row r="56" spans="1:7" s="47" customFormat="1" ht="15">
      <c r="A56" s="55"/>
      <c r="B56" s="76">
        <v>4376</v>
      </c>
      <c r="C56" s="73" t="s">
        <v>396</v>
      </c>
      <c r="D56" s="49">
        <v>210</v>
      </c>
      <c r="E56" s="176">
        <v>314.89999999999998</v>
      </c>
      <c r="F56" s="107">
        <v>314.8</v>
      </c>
      <c r="G56" s="264">
        <f t="shared" si="1"/>
        <v>99.968243886948244</v>
      </c>
    </row>
    <row r="57" spans="1:7" s="47" customFormat="1" ht="15" hidden="1">
      <c r="A57" s="55"/>
      <c r="B57" s="76">
        <v>4377</v>
      </c>
      <c r="C57" s="73" t="s">
        <v>445</v>
      </c>
      <c r="D57" s="49"/>
      <c r="E57" s="176"/>
      <c r="F57" s="107"/>
      <c r="G57" s="106" t="e">
        <f>(#REF!/E57)*100</f>
        <v>#REF!</v>
      </c>
    </row>
    <row r="58" spans="1:7" s="47" customFormat="1" ht="15">
      <c r="A58" s="55"/>
      <c r="B58" s="76">
        <v>4378</v>
      </c>
      <c r="C58" s="73" t="s">
        <v>276</v>
      </c>
      <c r="D58" s="49">
        <v>139</v>
      </c>
      <c r="E58" s="176">
        <v>198</v>
      </c>
      <c r="F58" s="107">
        <v>174.8</v>
      </c>
      <c r="G58" s="264">
        <f t="shared" ref="G58:G63" si="2">(F58/E58)*100</f>
        <v>88.282828282828291</v>
      </c>
    </row>
    <row r="59" spans="1:7" s="47" customFormat="1" ht="15">
      <c r="A59" s="73"/>
      <c r="B59" s="76">
        <v>4379</v>
      </c>
      <c r="C59" s="73" t="s">
        <v>263</v>
      </c>
      <c r="D59" s="49">
        <v>659</v>
      </c>
      <c r="E59" s="176">
        <v>1115.0999999999999</v>
      </c>
      <c r="F59" s="107">
        <v>990</v>
      </c>
      <c r="G59" s="264">
        <f t="shared" si="2"/>
        <v>88.781275221953194</v>
      </c>
    </row>
    <row r="60" spans="1:7" s="47" customFormat="1" ht="15">
      <c r="A60" s="73"/>
      <c r="B60" s="76">
        <v>4399</v>
      </c>
      <c r="C60" s="73" t="s">
        <v>163</v>
      </c>
      <c r="D60" s="49">
        <v>2505</v>
      </c>
      <c r="E60" s="176">
        <v>4368.3999999999996</v>
      </c>
      <c r="F60" s="107">
        <v>1298.9000000000001</v>
      </c>
      <c r="G60" s="264">
        <f t="shared" si="2"/>
        <v>29.733998718066118</v>
      </c>
    </row>
    <row r="61" spans="1:7" s="47" customFormat="1" ht="15">
      <c r="A61" s="73"/>
      <c r="B61" s="76">
        <v>6171</v>
      </c>
      <c r="C61" s="71" t="s">
        <v>186</v>
      </c>
      <c r="D61" s="49">
        <v>3279</v>
      </c>
      <c r="E61" s="176">
        <v>3279</v>
      </c>
      <c r="F61" s="107">
        <v>853</v>
      </c>
      <c r="G61" s="264">
        <f t="shared" si="2"/>
        <v>26.014028667276605</v>
      </c>
    </row>
    <row r="62" spans="1:7" s="47" customFormat="1" ht="17.25" customHeight="1" thickBot="1">
      <c r="A62" s="52"/>
      <c r="B62" s="52">
        <v>6402</v>
      </c>
      <c r="C62" s="67" t="s">
        <v>138</v>
      </c>
      <c r="D62" s="49">
        <v>0</v>
      </c>
      <c r="E62" s="176">
        <v>12</v>
      </c>
      <c r="F62" s="107">
        <v>11.6</v>
      </c>
      <c r="G62" s="264">
        <f t="shared" si="2"/>
        <v>96.666666666666671</v>
      </c>
    </row>
    <row r="63" spans="1:7" s="47" customFormat="1" ht="18.75" customHeight="1" thickTop="1" thickBot="1">
      <c r="A63" s="74"/>
      <c r="B63" s="75"/>
      <c r="C63" s="84" t="s">
        <v>444</v>
      </c>
      <c r="D63" s="82">
        <f t="shared" ref="D63:F63" si="3">SUM(D34:D62)</f>
        <v>16663</v>
      </c>
      <c r="E63" s="179">
        <f t="shared" si="3"/>
        <v>28515.5</v>
      </c>
      <c r="F63" s="196">
        <f t="shared" si="3"/>
        <v>13652.699999999999</v>
      </c>
      <c r="G63" s="112">
        <f t="shared" si="2"/>
        <v>47.878171520751863</v>
      </c>
    </row>
    <row r="64" spans="1:7" s="47" customFormat="1" ht="12.75" customHeight="1">
      <c r="A64" s="63"/>
      <c r="B64" s="64"/>
      <c r="C64" s="63"/>
      <c r="D64" s="51"/>
      <c r="E64" s="51"/>
    </row>
    <row r="65" spans="1:7" s="47" customFormat="1" ht="12.75" customHeight="1">
      <c r="A65" s="63"/>
      <c r="B65" s="64"/>
      <c r="C65" s="63"/>
      <c r="D65" s="51"/>
      <c r="E65" s="51"/>
    </row>
    <row r="66" spans="1:7" s="47" customFormat="1" ht="21" customHeight="1" thickBot="1">
      <c r="A66" s="63"/>
      <c r="B66" s="64"/>
      <c r="C66" s="63"/>
      <c r="D66" s="220"/>
      <c r="E66" s="220"/>
    </row>
    <row r="67" spans="1:7" s="47" customFormat="1" ht="15.45">
      <c r="A67" s="101" t="s">
        <v>14</v>
      </c>
      <c r="B67" s="102" t="s">
        <v>13</v>
      </c>
      <c r="C67" s="101" t="s">
        <v>12</v>
      </c>
      <c r="D67" s="221" t="s">
        <v>11</v>
      </c>
      <c r="E67" s="221" t="s">
        <v>11</v>
      </c>
      <c r="F67" s="16" t="s">
        <v>0</v>
      </c>
      <c r="G67" s="108" t="s">
        <v>350</v>
      </c>
    </row>
    <row r="68" spans="1:7" s="47" customFormat="1" ht="15.75" customHeight="1" thickBot="1">
      <c r="A68" s="103"/>
      <c r="B68" s="104"/>
      <c r="C68" s="105"/>
      <c r="D68" s="222" t="s">
        <v>10</v>
      </c>
      <c r="E68" s="222" t="s">
        <v>9</v>
      </c>
      <c r="F68" s="208" t="s">
        <v>568</v>
      </c>
      <c r="G68" s="109" t="s">
        <v>351</v>
      </c>
    </row>
    <row r="69" spans="1:7" s="47" customFormat="1" ht="16.5" customHeight="1" thickTop="1">
      <c r="A69" s="53">
        <v>30</v>
      </c>
      <c r="B69" s="53"/>
      <c r="C69" s="81" t="s">
        <v>87</v>
      </c>
      <c r="D69" s="48"/>
      <c r="E69" s="188"/>
      <c r="F69" s="126"/>
      <c r="G69" s="124"/>
    </row>
    <row r="70" spans="1:7" s="47" customFormat="1" ht="16.5" customHeight="1">
      <c r="A70" s="52"/>
      <c r="B70" s="52"/>
      <c r="C70" s="54"/>
      <c r="D70" s="49"/>
      <c r="E70" s="176"/>
      <c r="F70" s="127"/>
      <c r="G70" s="55"/>
    </row>
    <row r="71" spans="1:7" s="47" customFormat="1" ht="15" hidden="1">
      <c r="A71" s="55"/>
      <c r="B71" s="52">
        <v>1014</v>
      </c>
      <c r="C71" s="55" t="s">
        <v>539</v>
      </c>
      <c r="D71" s="49"/>
      <c r="E71" s="176"/>
      <c r="F71" s="107"/>
      <c r="G71" s="106" t="e">
        <f>(#REF!/E71)*100</f>
        <v>#REF!</v>
      </c>
    </row>
    <row r="72" spans="1:7" s="47" customFormat="1" ht="15" hidden="1">
      <c r="A72" s="55"/>
      <c r="B72" s="52">
        <v>3341</v>
      </c>
      <c r="C72" s="63" t="s">
        <v>125</v>
      </c>
      <c r="D72" s="49"/>
      <c r="E72" s="176"/>
      <c r="F72" s="107"/>
      <c r="G72" s="106" t="e">
        <f>(#REF!/E72)*100</f>
        <v>#REF!</v>
      </c>
    </row>
    <row r="73" spans="1:7" s="47" customFormat="1" ht="15.75" hidden="1" customHeight="1">
      <c r="A73" s="55"/>
      <c r="B73" s="52">
        <v>3319</v>
      </c>
      <c r="C73" s="67" t="s">
        <v>400</v>
      </c>
      <c r="D73" s="49"/>
      <c r="E73" s="176"/>
      <c r="F73" s="107"/>
      <c r="G73" s="106" t="e">
        <f>(#REF!/E73)*100</f>
        <v>#REF!</v>
      </c>
    </row>
    <row r="74" spans="1:7" s="47" customFormat="1" ht="15.75" hidden="1" customHeight="1">
      <c r="A74" s="55"/>
      <c r="B74" s="52">
        <v>3326</v>
      </c>
      <c r="C74" s="67" t="s">
        <v>399</v>
      </c>
      <c r="D74" s="49"/>
      <c r="E74" s="176"/>
      <c r="F74" s="107"/>
      <c r="G74" s="106" t="e">
        <f>(#REF!/E74)*100</f>
        <v>#REF!</v>
      </c>
    </row>
    <row r="75" spans="1:7" s="47" customFormat="1" ht="15.75" customHeight="1">
      <c r="A75" s="55"/>
      <c r="B75" s="52">
        <v>3349</v>
      </c>
      <c r="C75" s="67" t="s">
        <v>126</v>
      </c>
      <c r="D75" s="49">
        <v>740</v>
      </c>
      <c r="E75" s="176">
        <v>766</v>
      </c>
      <c r="F75" s="107">
        <v>350.3</v>
      </c>
      <c r="G75" s="264">
        <f t="shared" ref="G75:G98" si="4">(F75/E75)*100</f>
        <v>45.731070496083554</v>
      </c>
    </row>
    <row r="76" spans="1:7" s="47" customFormat="1" ht="15.75" customHeight="1">
      <c r="A76" s="55"/>
      <c r="B76" s="66">
        <v>3699</v>
      </c>
      <c r="C76" s="68" t="s">
        <v>115</v>
      </c>
      <c r="D76" s="49">
        <v>600</v>
      </c>
      <c r="E76" s="176">
        <v>600</v>
      </c>
      <c r="F76" s="107">
        <v>95.1</v>
      </c>
      <c r="G76" s="264">
        <f t="shared" si="4"/>
        <v>15.85</v>
      </c>
    </row>
    <row r="77" spans="1:7" s="47" customFormat="1" ht="15.75" customHeight="1">
      <c r="A77" s="55"/>
      <c r="B77" s="66">
        <v>3733</v>
      </c>
      <c r="C77" s="67" t="s">
        <v>118</v>
      </c>
      <c r="D77" s="49">
        <v>31</v>
      </c>
      <c r="E77" s="176">
        <v>61</v>
      </c>
      <c r="F77" s="107">
        <v>30.1</v>
      </c>
      <c r="G77" s="264">
        <f t="shared" si="4"/>
        <v>49.344262295081968</v>
      </c>
    </row>
    <row r="78" spans="1:7" s="47" customFormat="1" ht="16.5" hidden="1" customHeight="1">
      <c r="A78" s="55"/>
      <c r="B78" s="52">
        <v>3745</v>
      </c>
      <c r="C78" s="67" t="s">
        <v>120</v>
      </c>
      <c r="D78" s="49"/>
      <c r="E78" s="176"/>
      <c r="F78" s="107"/>
      <c r="G78" s="264" t="e">
        <f t="shared" si="4"/>
        <v>#DIV/0!</v>
      </c>
    </row>
    <row r="79" spans="1:7" s="47" customFormat="1" ht="15.75" hidden="1" customHeight="1">
      <c r="A79" s="55"/>
      <c r="B79" s="52">
        <v>3900</v>
      </c>
      <c r="C79" s="55" t="s">
        <v>394</v>
      </c>
      <c r="D79" s="49"/>
      <c r="E79" s="176"/>
      <c r="F79" s="107"/>
      <c r="G79" s="264" t="e">
        <f t="shared" si="4"/>
        <v>#DIV/0!</v>
      </c>
    </row>
    <row r="80" spans="1:7" s="47" customFormat="1" ht="15.75" hidden="1" customHeight="1">
      <c r="A80" s="55"/>
      <c r="B80" s="52">
        <v>5212</v>
      </c>
      <c r="C80" s="55" t="s">
        <v>127</v>
      </c>
      <c r="D80" s="49"/>
      <c r="E80" s="176"/>
      <c r="F80" s="107"/>
      <c r="G80" s="264" t="e">
        <f t="shared" si="4"/>
        <v>#DIV/0!</v>
      </c>
    </row>
    <row r="81" spans="1:7" s="47" customFormat="1" ht="15.75" customHeight="1">
      <c r="A81" s="55"/>
      <c r="B81" s="52">
        <v>5213</v>
      </c>
      <c r="C81" s="55" t="s">
        <v>395</v>
      </c>
      <c r="D81" s="49">
        <v>100</v>
      </c>
      <c r="E81" s="176">
        <v>30</v>
      </c>
      <c r="F81" s="107">
        <v>0</v>
      </c>
      <c r="G81" s="264">
        <f t="shared" si="4"/>
        <v>0</v>
      </c>
    </row>
    <row r="82" spans="1:7" s="47" customFormat="1" ht="15.75" hidden="1" customHeight="1" thickBot="1">
      <c r="A82" s="55"/>
      <c r="B82" s="52">
        <v>5269</v>
      </c>
      <c r="C82" s="70" t="s">
        <v>538</v>
      </c>
      <c r="D82" s="49"/>
      <c r="E82" s="176"/>
      <c r="F82" s="107"/>
      <c r="G82" s="264" t="e">
        <f t="shared" si="4"/>
        <v>#DIV/0!</v>
      </c>
    </row>
    <row r="83" spans="1:7" s="47" customFormat="1" ht="15.75" hidden="1" customHeight="1" thickTop="1">
      <c r="A83" s="55"/>
      <c r="B83" s="52">
        <v>5272</v>
      </c>
      <c r="C83" s="55" t="s">
        <v>128</v>
      </c>
      <c r="D83" s="49"/>
      <c r="E83" s="176"/>
      <c r="F83" s="107"/>
      <c r="G83" s="264" t="e">
        <f t="shared" si="4"/>
        <v>#DIV/0!</v>
      </c>
    </row>
    <row r="84" spans="1:7" s="47" customFormat="1" ht="15.75" customHeight="1">
      <c r="A84" s="55"/>
      <c r="B84" s="52">
        <v>5279</v>
      </c>
      <c r="C84" s="55" t="s">
        <v>129</v>
      </c>
      <c r="D84" s="49">
        <v>250</v>
      </c>
      <c r="E84" s="176">
        <v>1666.5</v>
      </c>
      <c r="F84" s="107">
        <v>174.2</v>
      </c>
      <c r="G84" s="264">
        <f t="shared" si="4"/>
        <v>10.453045304530452</v>
      </c>
    </row>
    <row r="85" spans="1:7" s="47" customFormat="1" ht="15.75" hidden="1" customHeight="1">
      <c r="A85" s="55"/>
      <c r="B85" s="52">
        <v>5311</v>
      </c>
      <c r="C85" s="55" t="s">
        <v>283</v>
      </c>
      <c r="D85" s="49"/>
      <c r="E85" s="176"/>
      <c r="F85" s="107"/>
      <c r="G85" s="264" t="e">
        <f t="shared" si="4"/>
        <v>#DIV/0!</v>
      </c>
    </row>
    <row r="86" spans="1:7" s="47" customFormat="1" ht="15">
      <c r="A86" s="55"/>
      <c r="B86" s="52">
        <v>5512</v>
      </c>
      <c r="C86" s="63" t="s">
        <v>130</v>
      </c>
      <c r="D86" s="49">
        <v>9096</v>
      </c>
      <c r="E86" s="176">
        <v>9457.2999999999993</v>
      </c>
      <c r="F86" s="107">
        <v>317.3</v>
      </c>
      <c r="G86" s="264">
        <f t="shared" si="4"/>
        <v>3.3550802025948214</v>
      </c>
    </row>
    <row r="87" spans="1:7" s="47" customFormat="1" ht="15.75" customHeight="1">
      <c r="A87" s="55"/>
      <c r="B87" s="52">
        <v>6112</v>
      </c>
      <c r="C87" s="67" t="s">
        <v>131</v>
      </c>
      <c r="D87" s="49">
        <v>7000</v>
      </c>
      <c r="E87" s="176">
        <v>7000</v>
      </c>
      <c r="F87" s="107">
        <v>3513.3</v>
      </c>
      <c r="G87" s="264">
        <f t="shared" si="4"/>
        <v>50.19</v>
      </c>
    </row>
    <row r="88" spans="1:7" s="47" customFormat="1" ht="15.75" hidden="1" customHeight="1">
      <c r="A88" s="55"/>
      <c r="B88" s="52">
        <v>6114</v>
      </c>
      <c r="C88" s="67" t="s">
        <v>132</v>
      </c>
      <c r="D88" s="49"/>
      <c r="E88" s="176"/>
      <c r="F88" s="107"/>
      <c r="G88" s="264" t="e">
        <f t="shared" si="4"/>
        <v>#DIV/0!</v>
      </c>
    </row>
    <row r="89" spans="1:7" s="47" customFormat="1" ht="15.75" hidden="1" customHeight="1">
      <c r="A89" s="55"/>
      <c r="B89" s="52">
        <v>6115</v>
      </c>
      <c r="C89" s="67" t="s">
        <v>133</v>
      </c>
      <c r="D89" s="49"/>
      <c r="E89" s="176"/>
      <c r="F89" s="107"/>
      <c r="G89" s="264" t="e">
        <f t="shared" si="4"/>
        <v>#DIV/0!</v>
      </c>
    </row>
    <row r="90" spans="1:7" s="47" customFormat="1" ht="15.75" hidden="1" customHeight="1">
      <c r="A90" s="55"/>
      <c r="B90" s="52">
        <v>6117</v>
      </c>
      <c r="C90" s="67" t="s">
        <v>134</v>
      </c>
      <c r="D90" s="49"/>
      <c r="E90" s="176"/>
      <c r="F90" s="107"/>
      <c r="G90" s="264" t="e">
        <f t="shared" si="4"/>
        <v>#DIV/0!</v>
      </c>
    </row>
    <row r="91" spans="1:7" s="47" customFormat="1" ht="15.75" hidden="1" customHeight="1">
      <c r="A91" s="55"/>
      <c r="B91" s="52">
        <v>6118</v>
      </c>
      <c r="C91" s="67" t="s">
        <v>135</v>
      </c>
      <c r="D91" s="49"/>
      <c r="E91" s="176"/>
      <c r="F91" s="107"/>
      <c r="G91" s="264" t="e">
        <f t="shared" si="4"/>
        <v>#DIV/0!</v>
      </c>
    </row>
    <row r="92" spans="1:7" s="47" customFormat="1" ht="13.5" hidden="1" customHeight="1">
      <c r="A92" s="55"/>
      <c r="B92" s="52">
        <v>6149</v>
      </c>
      <c r="C92" s="67" t="s">
        <v>136</v>
      </c>
      <c r="D92" s="49"/>
      <c r="E92" s="176"/>
      <c r="F92" s="107"/>
      <c r="G92" s="264" t="e">
        <f t="shared" si="4"/>
        <v>#DIV/0!</v>
      </c>
    </row>
    <row r="93" spans="1:7" s="47" customFormat="1" ht="17.25" customHeight="1">
      <c r="A93" s="52"/>
      <c r="B93" s="52">
        <v>6171</v>
      </c>
      <c r="C93" s="67" t="s">
        <v>137</v>
      </c>
      <c r="D93" s="49">
        <v>66801</v>
      </c>
      <c r="E93" s="176">
        <v>73250.600000000006</v>
      </c>
      <c r="F93" s="107">
        <v>34363.199999999997</v>
      </c>
      <c r="G93" s="264">
        <f t="shared" si="4"/>
        <v>46.911834169276425</v>
      </c>
    </row>
    <row r="94" spans="1:7" s="47" customFormat="1" ht="15">
      <c r="A94" s="55"/>
      <c r="B94" s="66">
        <v>6221</v>
      </c>
      <c r="C94" s="55" t="s">
        <v>598</v>
      </c>
      <c r="D94" s="49">
        <v>0</v>
      </c>
      <c r="E94" s="176">
        <v>115</v>
      </c>
      <c r="F94" s="107">
        <v>111.8</v>
      </c>
      <c r="G94" s="264">
        <f t="shared" si="4"/>
        <v>97.217391304347828</v>
      </c>
    </row>
    <row r="95" spans="1:7" s="47" customFormat="1" ht="15" hidden="1">
      <c r="A95" s="55"/>
      <c r="B95" s="66">
        <v>6399</v>
      </c>
      <c r="C95" s="55" t="s">
        <v>544</v>
      </c>
      <c r="D95" s="49"/>
      <c r="E95" s="176"/>
      <c r="F95" s="107"/>
      <c r="G95" s="264" t="e">
        <f t="shared" si="4"/>
        <v>#DIV/0!</v>
      </c>
    </row>
    <row r="96" spans="1:7" s="47" customFormat="1" ht="17.25" customHeight="1">
      <c r="A96" s="52"/>
      <c r="B96" s="52">
        <v>6402</v>
      </c>
      <c r="C96" s="67" t="s">
        <v>138</v>
      </c>
      <c r="D96" s="49">
        <v>0</v>
      </c>
      <c r="E96" s="176">
        <v>57.9</v>
      </c>
      <c r="F96" s="107">
        <v>57.8</v>
      </c>
      <c r="G96" s="264">
        <f t="shared" si="4"/>
        <v>99.827288428324707</v>
      </c>
    </row>
    <row r="97" spans="1:7" s="47" customFormat="1" ht="15.45" thickBot="1">
      <c r="A97" s="55"/>
      <c r="B97" s="66">
        <v>6409</v>
      </c>
      <c r="C97" s="55" t="s">
        <v>310</v>
      </c>
      <c r="D97" s="49">
        <v>0</v>
      </c>
      <c r="E97" s="176">
        <v>0</v>
      </c>
      <c r="F97" s="107">
        <v>5.7</v>
      </c>
      <c r="G97" s="264" t="e">
        <f t="shared" si="4"/>
        <v>#DIV/0!</v>
      </c>
    </row>
    <row r="98" spans="1:7" s="47" customFormat="1" ht="18.75" customHeight="1" thickTop="1" thickBot="1">
      <c r="A98" s="74"/>
      <c r="B98" s="75"/>
      <c r="C98" s="84" t="s">
        <v>309</v>
      </c>
      <c r="D98" s="82">
        <f>SUM(D71:D97)</f>
        <v>84618</v>
      </c>
      <c r="E98" s="179">
        <f>SUM(E71:E97)</f>
        <v>93004.3</v>
      </c>
      <c r="F98" s="196">
        <f t="shared" ref="F98" si="5">SUM(F72:F97)</f>
        <v>39018.800000000003</v>
      </c>
      <c r="G98" s="112">
        <f t="shared" si="4"/>
        <v>41.95375912726616</v>
      </c>
    </row>
    <row r="99" spans="1:7" s="47" customFormat="1" ht="12.75" customHeight="1">
      <c r="A99" s="63"/>
      <c r="B99" s="64"/>
      <c r="C99" s="63"/>
      <c r="D99" s="51"/>
      <c r="E99" s="51"/>
    </row>
    <row r="100" spans="1:7" s="47" customFormat="1" ht="12.75" customHeight="1">
      <c r="A100" s="63"/>
      <c r="B100" s="64"/>
      <c r="C100" s="63"/>
      <c r="D100" s="51"/>
      <c r="E100" s="51"/>
    </row>
    <row r="101" spans="1:7" s="47" customFormat="1" ht="12.75" customHeight="1">
      <c r="A101" s="63"/>
      <c r="B101" s="64"/>
      <c r="C101" s="63"/>
      <c r="D101" s="51"/>
      <c r="E101" s="51"/>
    </row>
    <row r="102" spans="1:7" s="47" customFormat="1" ht="15.75" customHeight="1" thickBot="1">
      <c r="A102" s="63"/>
      <c r="B102" s="64"/>
      <c r="C102" s="63"/>
      <c r="D102" s="51"/>
      <c r="E102" s="51"/>
    </row>
    <row r="103" spans="1:7" s="47" customFormat="1" ht="15.45">
      <c r="A103" s="101" t="s">
        <v>14</v>
      </c>
      <c r="B103" s="102" t="s">
        <v>13</v>
      </c>
      <c r="C103" s="101" t="s">
        <v>12</v>
      </c>
      <c r="D103" s="221" t="s">
        <v>11</v>
      </c>
      <c r="E103" s="221" t="s">
        <v>11</v>
      </c>
      <c r="F103" s="16" t="s">
        <v>0</v>
      </c>
      <c r="G103" s="108" t="s">
        <v>350</v>
      </c>
    </row>
    <row r="104" spans="1:7" s="47" customFormat="1" ht="15.75" customHeight="1" thickBot="1">
      <c r="A104" s="103"/>
      <c r="B104" s="104"/>
      <c r="C104" s="105"/>
      <c r="D104" s="222" t="s">
        <v>10</v>
      </c>
      <c r="E104" s="222" t="s">
        <v>9</v>
      </c>
      <c r="F104" s="208" t="s">
        <v>568</v>
      </c>
      <c r="G104" s="109" t="s">
        <v>351</v>
      </c>
    </row>
    <row r="105" spans="1:7" s="47" customFormat="1" ht="15.9" thickTop="1">
      <c r="A105" s="53">
        <v>50</v>
      </c>
      <c r="B105" s="65"/>
      <c r="C105" s="87" t="s">
        <v>348</v>
      </c>
      <c r="D105" s="48"/>
      <c r="E105" s="188"/>
      <c r="F105" s="126"/>
      <c r="G105" s="124"/>
    </row>
    <row r="106" spans="1:7" s="47" customFormat="1" ht="14.25" customHeight="1">
      <c r="A106" s="53"/>
      <c r="B106" s="65"/>
      <c r="C106" s="69"/>
      <c r="D106" s="48"/>
      <c r="E106" s="188"/>
      <c r="F106" s="127"/>
      <c r="G106" s="55"/>
    </row>
    <row r="107" spans="1:7" s="47" customFormat="1" ht="15" customHeight="1">
      <c r="A107" s="53"/>
      <c r="B107" s="72">
        <v>2169</v>
      </c>
      <c r="C107" s="73" t="s">
        <v>312</v>
      </c>
      <c r="D107" s="49">
        <v>50</v>
      </c>
      <c r="E107" s="176">
        <v>50</v>
      </c>
      <c r="F107" s="107">
        <v>0</v>
      </c>
      <c r="G107" s="264">
        <f t="shared" ref="G107:G114" si="6">(F107/E107)*100</f>
        <v>0</v>
      </c>
    </row>
    <row r="108" spans="1:7" s="47" customFormat="1" ht="12.45" customHeight="1">
      <c r="A108" s="53"/>
      <c r="B108" s="52">
        <v>2219</v>
      </c>
      <c r="C108" s="55" t="s">
        <v>179</v>
      </c>
      <c r="D108" s="49">
        <v>410</v>
      </c>
      <c r="E108" s="176">
        <v>410</v>
      </c>
      <c r="F108" s="107">
        <v>200</v>
      </c>
      <c r="G108" s="264">
        <f t="shared" si="6"/>
        <v>48.780487804878049</v>
      </c>
    </row>
    <row r="109" spans="1:7" s="47" customFormat="1" ht="12.9" hidden="1" customHeight="1">
      <c r="A109" s="53"/>
      <c r="B109" s="52">
        <v>2229</v>
      </c>
      <c r="C109" s="55" t="s">
        <v>180</v>
      </c>
      <c r="D109" s="49"/>
      <c r="E109" s="176"/>
      <c r="F109" s="107"/>
      <c r="G109" s="264" t="e">
        <f t="shared" si="6"/>
        <v>#DIV/0!</v>
      </c>
    </row>
    <row r="110" spans="1:7" s="47" customFormat="1" ht="12.9" customHeight="1">
      <c r="A110" s="53"/>
      <c r="B110" s="52">
        <v>2292</v>
      </c>
      <c r="C110" s="55" t="s">
        <v>572</v>
      </c>
      <c r="D110" s="49">
        <v>29100</v>
      </c>
      <c r="E110" s="176">
        <v>29100</v>
      </c>
      <c r="F110" s="107">
        <v>16150</v>
      </c>
      <c r="G110" s="264">
        <f t="shared" si="6"/>
        <v>55.498281786941583</v>
      </c>
    </row>
    <row r="111" spans="1:7" s="47" customFormat="1" ht="12.9" hidden="1" customHeight="1">
      <c r="A111" s="53"/>
      <c r="B111" s="52">
        <v>2293</v>
      </c>
      <c r="C111" s="55" t="s">
        <v>313</v>
      </c>
      <c r="D111" s="49">
        <v>0</v>
      </c>
      <c r="E111" s="176">
        <v>0</v>
      </c>
      <c r="F111" s="107"/>
      <c r="G111" s="264" t="e">
        <f t="shared" si="6"/>
        <v>#DIV/0!</v>
      </c>
    </row>
    <row r="112" spans="1:7" s="47" customFormat="1" ht="15" hidden="1" customHeight="1">
      <c r="A112" s="53"/>
      <c r="B112" s="52">
        <v>2299</v>
      </c>
      <c r="C112" s="55" t="s">
        <v>180</v>
      </c>
      <c r="D112" s="49"/>
      <c r="E112" s="176"/>
      <c r="F112" s="107"/>
      <c r="G112" s="264" t="e">
        <f t="shared" si="6"/>
        <v>#DIV/0!</v>
      </c>
    </row>
    <row r="113" spans="1:7" s="47" customFormat="1" ht="15" customHeight="1">
      <c r="A113" s="53"/>
      <c r="B113" s="72">
        <v>3399</v>
      </c>
      <c r="C113" s="73" t="s">
        <v>181</v>
      </c>
      <c r="D113" s="49">
        <v>200</v>
      </c>
      <c r="E113" s="176">
        <v>200</v>
      </c>
      <c r="F113" s="107">
        <v>10.9</v>
      </c>
      <c r="G113" s="264">
        <f t="shared" si="6"/>
        <v>5.45</v>
      </c>
    </row>
    <row r="114" spans="1:7" s="47" customFormat="1" ht="15.45" thickBot="1">
      <c r="A114" s="73"/>
      <c r="B114" s="72">
        <v>6171</v>
      </c>
      <c r="C114" s="73" t="s">
        <v>266</v>
      </c>
      <c r="D114" s="49">
        <v>28600</v>
      </c>
      <c r="E114" s="176">
        <v>28600</v>
      </c>
      <c r="F114" s="107">
        <v>13291.1</v>
      </c>
      <c r="G114" s="264">
        <f t="shared" si="6"/>
        <v>46.472377622377628</v>
      </c>
    </row>
    <row r="115" spans="1:7" s="47" customFormat="1" ht="15.45" hidden="1" thickBot="1">
      <c r="A115" s="73"/>
      <c r="B115" s="76">
        <v>6402</v>
      </c>
      <c r="C115" s="73" t="s">
        <v>164</v>
      </c>
      <c r="D115" s="49"/>
      <c r="E115" s="176"/>
    </row>
    <row r="116" spans="1:7" s="47" customFormat="1" ht="15.45" hidden="1" thickBot="1">
      <c r="A116" s="73"/>
      <c r="B116" s="76">
        <v>6409</v>
      </c>
      <c r="C116" s="73" t="s">
        <v>165</v>
      </c>
      <c r="D116" s="49"/>
      <c r="E116" s="176"/>
    </row>
    <row r="117" spans="1:7" s="47" customFormat="1" ht="18.75" customHeight="1" thickTop="1" thickBot="1">
      <c r="A117" s="74"/>
      <c r="B117" s="77"/>
      <c r="C117" s="84" t="s">
        <v>167</v>
      </c>
      <c r="D117" s="82">
        <f t="shared" ref="D117:F117" si="7">SUM(D107:D116)</f>
        <v>58360</v>
      </c>
      <c r="E117" s="179">
        <f t="shared" si="7"/>
        <v>58360</v>
      </c>
      <c r="F117" s="196">
        <f t="shared" si="7"/>
        <v>29652</v>
      </c>
      <c r="G117" s="112">
        <f t="shared" ref="G117" si="8">(F117/E117)*100</f>
        <v>50.808773132282383</v>
      </c>
    </row>
    <row r="118" spans="1:7" s="47" customFormat="1" ht="22.5" customHeight="1" thickBot="1">
      <c r="A118" s="63"/>
      <c r="B118" s="64"/>
      <c r="C118" s="63"/>
      <c r="D118" s="224"/>
      <c r="E118" s="223"/>
    </row>
    <row r="119" spans="1:7" s="47" customFormat="1" ht="18" customHeight="1">
      <c r="A119" s="101" t="s">
        <v>14</v>
      </c>
      <c r="B119" s="102" t="s">
        <v>13</v>
      </c>
      <c r="C119" s="101" t="s">
        <v>12</v>
      </c>
      <c r="D119" s="221" t="s">
        <v>11</v>
      </c>
      <c r="E119" s="221" t="s">
        <v>11</v>
      </c>
      <c r="F119" s="16" t="s">
        <v>0</v>
      </c>
      <c r="G119" s="108" t="s">
        <v>350</v>
      </c>
    </row>
    <row r="120" spans="1:7" s="47" customFormat="1" ht="18" customHeight="1" thickBot="1">
      <c r="A120" s="103"/>
      <c r="B120" s="104"/>
      <c r="C120" s="105"/>
      <c r="D120" s="222" t="s">
        <v>10</v>
      </c>
      <c r="E120" s="222" t="s">
        <v>9</v>
      </c>
      <c r="F120" s="208" t="s">
        <v>568</v>
      </c>
      <c r="G120" s="109" t="s">
        <v>351</v>
      </c>
    </row>
    <row r="121" spans="1:7" s="47" customFormat="1" ht="18" customHeight="1" thickTop="1">
      <c r="A121" s="53">
        <v>90</v>
      </c>
      <c r="B121" s="53"/>
      <c r="C121" s="87" t="s">
        <v>52</v>
      </c>
      <c r="D121" s="48"/>
      <c r="E121" s="188"/>
      <c r="F121" s="126"/>
      <c r="G121" s="124"/>
    </row>
    <row r="122" spans="1:7" s="47" customFormat="1" ht="15" customHeight="1">
      <c r="A122" s="55"/>
      <c r="B122" s="52"/>
      <c r="C122" s="55"/>
      <c r="D122" s="49"/>
      <c r="E122" s="176"/>
      <c r="F122" s="127"/>
      <c r="G122" s="55"/>
    </row>
    <row r="123" spans="1:7" s="47" customFormat="1" ht="15" customHeight="1">
      <c r="A123" s="55"/>
      <c r="B123" s="52">
        <v>2219</v>
      </c>
      <c r="C123" s="55" t="s">
        <v>94</v>
      </c>
      <c r="D123" s="49">
        <v>2979</v>
      </c>
      <c r="E123" s="176">
        <v>2979</v>
      </c>
      <c r="F123" s="107">
        <v>1070.2</v>
      </c>
      <c r="G123" s="264">
        <f t="shared" ref="G123:G126" si="9">(F123/E123)*100</f>
        <v>35.924806982208793</v>
      </c>
    </row>
    <row r="124" spans="1:7" s="47" customFormat="1" ht="15" customHeight="1">
      <c r="A124" s="55"/>
      <c r="B124" s="52">
        <v>3421</v>
      </c>
      <c r="C124" s="55" t="s">
        <v>280</v>
      </c>
      <c r="D124" s="49">
        <v>904</v>
      </c>
      <c r="E124" s="176">
        <v>904</v>
      </c>
      <c r="F124" s="107">
        <v>449.9</v>
      </c>
      <c r="G124" s="264">
        <f t="shared" si="9"/>
        <v>49.767699115044245</v>
      </c>
    </row>
    <row r="125" spans="1:7" s="47" customFormat="1" ht="15" customHeight="1">
      <c r="A125" s="55"/>
      <c r="B125" s="52">
        <v>4349</v>
      </c>
      <c r="C125" s="55" t="s">
        <v>267</v>
      </c>
      <c r="D125" s="49">
        <v>2654</v>
      </c>
      <c r="E125" s="176">
        <v>2885</v>
      </c>
      <c r="F125" s="107">
        <v>1344.1</v>
      </c>
      <c r="G125" s="264">
        <f t="shared" si="9"/>
        <v>46.589254766031189</v>
      </c>
    </row>
    <row r="126" spans="1:7" s="47" customFormat="1" ht="15" customHeight="1" thickBot="1">
      <c r="A126" s="55"/>
      <c r="B126" s="52">
        <v>5311</v>
      </c>
      <c r="C126" s="55" t="s">
        <v>183</v>
      </c>
      <c r="D126" s="49">
        <v>32793</v>
      </c>
      <c r="E126" s="176">
        <v>32762</v>
      </c>
      <c r="F126" s="107">
        <v>15093.8</v>
      </c>
      <c r="G126" s="264">
        <f t="shared" si="9"/>
        <v>46.071057932971122</v>
      </c>
    </row>
    <row r="127" spans="1:7" s="47" customFormat="1" ht="16.5" hidden="1" customHeight="1" thickBot="1">
      <c r="A127" s="72"/>
      <c r="B127" s="128">
        <v>6402</v>
      </c>
      <c r="C127" s="129" t="s">
        <v>182</v>
      </c>
      <c r="D127" s="49"/>
      <c r="E127" s="176"/>
      <c r="F127" s="107"/>
      <c r="G127" s="106" t="e">
        <f>(#REF!/E127)*100</f>
        <v>#REF!</v>
      </c>
    </row>
    <row r="128" spans="1:7" s="47" customFormat="1" ht="16.5" hidden="1" customHeight="1" thickBot="1">
      <c r="A128" s="72"/>
      <c r="B128" s="128">
        <v>6409</v>
      </c>
      <c r="C128" s="129" t="s">
        <v>404</v>
      </c>
      <c r="D128" s="49">
        <v>0</v>
      </c>
      <c r="E128" s="176">
        <v>0</v>
      </c>
      <c r="F128" s="107">
        <v>0</v>
      </c>
      <c r="G128" s="106" t="e">
        <f>(#REF!/E128)*100</f>
        <v>#REF!</v>
      </c>
    </row>
    <row r="129" spans="1:7" s="47" customFormat="1" ht="18.75" customHeight="1" thickTop="1" thickBot="1">
      <c r="A129" s="74"/>
      <c r="B129" s="75"/>
      <c r="C129" s="84" t="s">
        <v>184</v>
      </c>
      <c r="D129" s="82">
        <f t="shared" ref="D129:F129" si="10">SUM(D123,D124,D125,D126,D127,D128)</f>
        <v>39330</v>
      </c>
      <c r="E129" s="179">
        <f t="shared" si="10"/>
        <v>39530</v>
      </c>
      <c r="F129" s="196">
        <f t="shared" si="10"/>
        <v>17958</v>
      </c>
      <c r="G129" s="112">
        <f t="shared" ref="G129" si="11">(F129/E129)*100</f>
        <v>45.428788262079436</v>
      </c>
    </row>
    <row r="130" spans="1:7" s="47" customFormat="1" ht="13.5" customHeight="1" thickBot="1">
      <c r="A130" s="91"/>
      <c r="B130" s="92"/>
      <c r="C130" s="93"/>
      <c r="D130" s="94"/>
      <c r="E130" s="94"/>
    </row>
    <row r="131" spans="1:7" s="47" customFormat="1" ht="12" hidden="1" customHeight="1" thickBot="1">
      <c r="A131" s="95"/>
      <c r="B131" s="96"/>
      <c r="C131" s="97"/>
      <c r="D131" s="98"/>
      <c r="E131" s="98"/>
    </row>
    <row r="132" spans="1:7" s="47" customFormat="1" ht="15.45">
      <c r="A132" s="101" t="s">
        <v>14</v>
      </c>
      <c r="B132" s="102" t="s">
        <v>13</v>
      </c>
      <c r="C132" s="101" t="s">
        <v>12</v>
      </c>
      <c r="D132" s="221" t="s">
        <v>11</v>
      </c>
      <c r="E132" s="221" t="s">
        <v>11</v>
      </c>
      <c r="F132" s="16" t="s">
        <v>0</v>
      </c>
      <c r="G132" s="108" t="s">
        <v>350</v>
      </c>
    </row>
    <row r="133" spans="1:7" s="47" customFormat="1" ht="15.75" customHeight="1" thickBot="1">
      <c r="A133" s="103"/>
      <c r="B133" s="104"/>
      <c r="C133" s="105"/>
      <c r="D133" s="222" t="s">
        <v>10</v>
      </c>
      <c r="E133" s="222" t="s">
        <v>9</v>
      </c>
      <c r="F133" s="208" t="s">
        <v>568</v>
      </c>
      <c r="G133" s="109" t="s">
        <v>351</v>
      </c>
    </row>
    <row r="134" spans="1:7" s="47" customFormat="1" ht="15.9" thickTop="1">
      <c r="A134" s="53">
        <v>100</v>
      </c>
      <c r="B134" s="1511" t="s">
        <v>349</v>
      </c>
      <c r="C134" s="1512"/>
      <c r="D134" s="48"/>
      <c r="E134" s="188"/>
      <c r="F134" s="126"/>
      <c r="G134" s="124"/>
    </row>
    <row r="135" spans="1:7" s="47" customFormat="1" ht="15">
      <c r="A135" s="55"/>
      <c r="B135" s="66"/>
      <c r="C135" s="55"/>
      <c r="D135" s="49"/>
      <c r="E135" s="176"/>
      <c r="F135" s="127"/>
      <c r="G135" s="55"/>
    </row>
    <row r="136" spans="1:7" s="47" customFormat="1" ht="15">
      <c r="A136" s="55"/>
      <c r="B136" s="66">
        <v>1014</v>
      </c>
      <c r="C136" s="55" t="s">
        <v>168</v>
      </c>
      <c r="D136" s="49">
        <v>603</v>
      </c>
      <c r="E136" s="176">
        <v>603</v>
      </c>
      <c r="F136" s="107">
        <v>152.30000000000001</v>
      </c>
      <c r="G136" s="264">
        <f t="shared" ref="G136:G155" si="12">(F136/E136)*100</f>
        <v>25.257048092868988</v>
      </c>
    </row>
    <row r="137" spans="1:7" s="47" customFormat="1" ht="15" hidden="1" customHeight="1">
      <c r="A137" s="73"/>
      <c r="B137" s="76">
        <v>1031</v>
      </c>
      <c r="C137" s="73" t="s">
        <v>169</v>
      </c>
      <c r="D137" s="49"/>
      <c r="E137" s="176"/>
      <c r="F137" s="107"/>
      <c r="G137" s="264" t="e">
        <f t="shared" si="12"/>
        <v>#DIV/0!</v>
      </c>
    </row>
    <row r="138" spans="1:7" s="47" customFormat="1" ht="15" hidden="1">
      <c r="A138" s="55"/>
      <c r="B138" s="66">
        <v>1036</v>
      </c>
      <c r="C138" s="55" t="s">
        <v>170</v>
      </c>
      <c r="D138" s="49"/>
      <c r="E138" s="176"/>
      <c r="F138" s="107"/>
      <c r="G138" s="264" t="e">
        <f t="shared" si="12"/>
        <v>#DIV/0!</v>
      </c>
    </row>
    <row r="139" spans="1:7" s="47" customFormat="1" ht="15" hidden="1" customHeight="1">
      <c r="A139" s="73"/>
      <c r="B139" s="76">
        <v>1037</v>
      </c>
      <c r="C139" s="73" t="s">
        <v>171</v>
      </c>
      <c r="D139" s="49"/>
      <c r="E139" s="176"/>
      <c r="F139" s="107"/>
      <c r="G139" s="264" t="e">
        <f t="shared" si="12"/>
        <v>#DIV/0!</v>
      </c>
    </row>
    <row r="140" spans="1:7" s="47" customFormat="1" ht="15" hidden="1">
      <c r="A140" s="73"/>
      <c r="B140" s="76">
        <v>1039</v>
      </c>
      <c r="C140" s="73" t="s">
        <v>172</v>
      </c>
      <c r="D140" s="49"/>
      <c r="E140" s="176"/>
      <c r="F140" s="107"/>
      <c r="G140" s="264" t="e">
        <f t="shared" si="12"/>
        <v>#DIV/0!</v>
      </c>
    </row>
    <row r="141" spans="1:7" s="47" customFormat="1" ht="18" hidden="1" customHeight="1">
      <c r="A141" s="55"/>
      <c r="B141" s="66">
        <v>1036</v>
      </c>
      <c r="C141" s="73" t="s">
        <v>170</v>
      </c>
      <c r="D141" s="49"/>
      <c r="E141" s="176"/>
      <c r="F141" s="107"/>
      <c r="G141" s="264" t="e">
        <f t="shared" si="12"/>
        <v>#DIV/0!</v>
      </c>
    </row>
    <row r="142" spans="1:7" s="47" customFormat="1" ht="18" hidden="1" customHeight="1">
      <c r="A142" s="55"/>
      <c r="B142" s="66">
        <v>1037</v>
      </c>
      <c r="C142" s="73" t="s">
        <v>287</v>
      </c>
      <c r="D142" s="49"/>
      <c r="E142" s="176"/>
      <c r="F142" s="107"/>
      <c r="G142" s="264" t="e">
        <f t="shared" si="12"/>
        <v>#DIV/0!</v>
      </c>
    </row>
    <row r="143" spans="1:7" s="47" customFormat="1" ht="15">
      <c r="A143" s="73"/>
      <c r="B143" s="76">
        <v>1070</v>
      </c>
      <c r="C143" s="73" t="s">
        <v>173</v>
      </c>
      <c r="D143" s="49">
        <v>10</v>
      </c>
      <c r="E143" s="176">
        <v>10</v>
      </c>
      <c r="F143" s="107">
        <v>9</v>
      </c>
      <c r="G143" s="264">
        <f t="shared" si="12"/>
        <v>90</v>
      </c>
    </row>
    <row r="144" spans="1:7" s="47" customFormat="1" ht="15" hidden="1">
      <c r="A144" s="73"/>
      <c r="B144" s="76">
        <v>2331</v>
      </c>
      <c r="C144" s="73" t="s">
        <v>174</v>
      </c>
      <c r="D144" s="49"/>
      <c r="E144" s="176"/>
      <c r="F144" s="107"/>
      <c r="G144" s="264" t="e">
        <f t="shared" si="12"/>
        <v>#DIV/0!</v>
      </c>
    </row>
    <row r="145" spans="1:7" s="47" customFormat="1" ht="15" customHeight="1">
      <c r="A145" s="73"/>
      <c r="B145" s="52">
        <v>2169</v>
      </c>
      <c r="C145" s="55" t="s">
        <v>185</v>
      </c>
      <c r="D145" s="49">
        <v>100</v>
      </c>
      <c r="E145" s="176">
        <v>100</v>
      </c>
      <c r="F145" s="107">
        <v>0</v>
      </c>
      <c r="G145" s="264">
        <f t="shared" si="12"/>
        <v>0</v>
      </c>
    </row>
    <row r="146" spans="1:7" s="47" customFormat="1" ht="15" customHeight="1">
      <c r="A146" s="55"/>
      <c r="B146" s="52">
        <v>3322</v>
      </c>
      <c r="C146" s="55" t="s">
        <v>265</v>
      </c>
      <c r="D146" s="49">
        <v>30</v>
      </c>
      <c r="E146" s="176">
        <v>30</v>
      </c>
      <c r="F146" s="107">
        <v>0</v>
      </c>
      <c r="G146" s="264">
        <f t="shared" si="12"/>
        <v>0</v>
      </c>
    </row>
    <row r="147" spans="1:7" s="47" customFormat="1" ht="15" customHeight="1">
      <c r="A147" s="73"/>
      <c r="B147" s="66">
        <v>3635</v>
      </c>
      <c r="C147" s="68" t="s">
        <v>113</v>
      </c>
      <c r="D147" s="49">
        <v>500</v>
      </c>
      <c r="E147" s="176">
        <v>500</v>
      </c>
      <c r="F147" s="107">
        <v>0</v>
      </c>
      <c r="G147" s="264">
        <f t="shared" si="12"/>
        <v>0</v>
      </c>
    </row>
    <row r="148" spans="1:7" s="47" customFormat="1" ht="15" hidden="1" customHeight="1">
      <c r="A148" s="73"/>
      <c r="B148" s="76">
        <v>3716</v>
      </c>
      <c r="C148" s="73" t="s">
        <v>314</v>
      </c>
      <c r="D148" s="49"/>
      <c r="E148" s="176"/>
      <c r="F148" s="107"/>
      <c r="G148" s="264" t="e">
        <f t="shared" si="12"/>
        <v>#DIV/0!</v>
      </c>
    </row>
    <row r="149" spans="1:7" s="47" customFormat="1" ht="15" customHeight="1">
      <c r="A149" s="73"/>
      <c r="B149" s="76">
        <v>3739</v>
      </c>
      <c r="C149" s="73" t="s">
        <v>175</v>
      </c>
      <c r="D149" s="49">
        <v>50</v>
      </c>
      <c r="E149" s="176">
        <v>50</v>
      </c>
      <c r="F149" s="107">
        <v>5.0999999999999996</v>
      </c>
      <c r="G149" s="264">
        <f t="shared" si="12"/>
        <v>10.199999999999999</v>
      </c>
    </row>
    <row r="150" spans="1:7" s="47" customFormat="1" ht="15" hidden="1">
      <c r="A150" s="73"/>
      <c r="B150" s="76">
        <v>3744</v>
      </c>
      <c r="C150" s="73" t="s">
        <v>119</v>
      </c>
      <c r="D150" s="49"/>
      <c r="E150" s="176"/>
      <c r="F150" s="107"/>
      <c r="G150" s="264" t="e">
        <f t="shared" si="12"/>
        <v>#DIV/0!</v>
      </c>
    </row>
    <row r="151" spans="1:7" s="47" customFormat="1" ht="18" customHeight="1">
      <c r="A151" s="55"/>
      <c r="B151" s="66">
        <v>3749</v>
      </c>
      <c r="C151" s="55" t="s">
        <v>176</v>
      </c>
      <c r="D151" s="49">
        <v>65</v>
      </c>
      <c r="E151" s="176">
        <v>65</v>
      </c>
      <c r="F151" s="107">
        <v>0</v>
      </c>
      <c r="G151" s="264">
        <f t="shared" si="12"/>
        <v>0</v>
      </c>
    </row>
    <row r="152" spans="1:7" s="47" customFormat="1" ht="15" hidden="1">
      <c r="A152" s="55"/>
      <c r="B152" s="66">
        <v>5272</v>
      </c>
      <c r="C152" s="55" t="s">
        <v>177</v>
      </c>
      <c r="D152" s="49"/>
      <c r="E152" s="176"/>
      <c r="F152" s="107"/>
      <c r="G152" s="264" t="e">
        <f t="shared" si="12"/>
        <v>#DIV/0!</v>
      </c>
    </row>
    <row r="153" spans="1:7" s="47" customFormat="1" ht="15" hidden="1">
      <c r="A153" s="73"/>
      <c r="B153" s="76">
        <v>6149</v>
      </c>
      <c r="C153" s="73" t="s">
        <v>423</v>
      </c>
      <c r="D153" s="49"/>
      <c r="E153" s="176"/>
      <c r="F153" s="107"/>
      <c r="G153" s="264" t="e">
        <f t="shared" si="12"/>
        <v>#DIV/0!</v>
      </c>
    </row>
    <row r="154" spans="1:7" s="47" customFormat="1" ht="15.45" thickBot="1">
      <c r="A154" s="73"/>
      <c r="B154" s="76">
        <v>6171</v>
      </c>
      <c r="C154" s="73" t="s">
        <v>178</v>
      </c>
      <c r="D154" s="49">
        <v>18662</v>
      </c>
      <c r="E154" s="176">
        <v>18662</v>
      </c>
      <c r="F154" s="107">
        <v>8212.7000000000007</v>
      </c>
      <c r="G154" s="264">
        <f t="shared" si="12"/>
        <v>44.007609045118429</v>
      </c>
    </row>
    <row r="155" spans="1:7" s="47" customFormat="1" ht="18.75" customHeight="1" thickTop="1" thickBot="1">
      <c r="A155" s="74"/>
      <c r="B155" s="75"/>
      <c r="C155" s="84" t="s">
        <v>343</v>
      </c>
      <c r="D155" s="82">
        <f t="shared" ref="D155:E155" si="13">SUM(D136:D154)</f>
        <v>20020</v>
      </c>
      <c r="E155" s="179">
        <f t="shared" si="13"/>
        <v>20020</v>
      </c>
      <c r="F155" s="196">
        <f t="shared" ref="F155" si="14">SUM(F136:F154)</f>
        <v>8379.1</v>
      </c>
      <c r="G155" s="112">
        <f t="shared" si="12"/>
        <v>41.853646353646354</v>
      </c>
    </row>
    <row r="156" spans="1:7" s="47" customFormat="1" ht="30.9" customHeight="1" thickBot="1">
      <c r="A156" s="63"/>
      <c r="B156" s="64"/>
      <c r="C156" s="89"/>
      <c r="D156" s="90"/>
      <c r="E156" s="90"/>
    </row>
    <row r="157" spans="1:7" s="47" customFormat="1" ht="10.5" hidden="1" customHeight="1" thickBot="1">
      <c r="A157" s="63"/>
      <c r="B157" s="64"/>
      <c r="C157" s="89"/>
      <c r="D157" s="90"/>
      <c r="E157" s="90"/>
    </row>
    <row r="158" spans="1:7" s="47" customFormat="1" ht="12.75" hidden="1" customHeight="1" thickBot="1">
      <c r="A158" s="63"/>
      <c r="B158" s="64"/>
      <c r="C158" s="63"/>
      <c r="D158" s="51"/>
      <c r="E158" s="51"/>
    </row>
    <row r="159" spans="1:7" s="63" customFormat="1" ht="15.75" hidden="1" customHeight="1">
      <c r="B159" s="64"/>
      <c r="D159" s="51"/>
      <c r="E159" s="51"/>
      <c r="F159" s="47"/>
      <c r="G159" s="47"/>
    </row>
    <row r="160" spans="1:7" s="47" customFormat="1" ht="15.45">
      <c r="A160" s="101" t="s">
        <v>14</v>
      </c>
      <c r="B160" s="102" t="s">
        <v>13</v>
      </c>
      <c r="C160" s="101" t="s">
        <v>12</v>
      </c>
      <c r="D160" s="221" t="s">
        <v>11</v>
      </c>
      <c r="E160" s="221" t="s">
        <v>11</v>
      </c>
      <c r="F160" s="16" t="s">
        <v>0</v>
      </c>
      <c r="G160" s="108" t="s">
        <v>350</v>
      </c>
    </row>
    <row r="161" spans="1:7" s="47" customFormat="1" ht="15.75" customHeight="1" thickBot="1">
      <c r="A161" s="103"/>
      <c r="B161" s="104"/>
      <c r="C161" s="105"/>
      <c r="D161" s="222" t="s">
        <v>10</v>
      </c>
      <c r="E161" s="222" t="s">
        <v>9</v>
      </c>
      <c r="F161" s="208" t="s">
        <v>568</v>
      </c>
      <c r="G161" s="109" t="s">
        <v>351</v>
      </c>
    </row>
    <row r="162" spans="1:7" s="47" customFormat="1" ht="15.9" thickTop="1">
      <c r="A162" s="53">
        <v>110</v>
      </c>
      <c r="B162" s="53"/>
      <c r="C162" s="87" t="s">
        <v>43</v>
      </c>
      <c r="D162" s="48"/>
      <c r="E162" s="188"/>
      <c r="F162" s="126"/>
      <c r="G162" s="124"/>
    </row>
    <row r="163" spans="1:7" s="47" customFormat="1" ht="15.45">
      <c r="A163" s="53"/>
      <c r="B163" s="65"/>
      <c r="C163" s="87"/>
      <c r="D163" s="48"/>
      <c r="E163" s="188"/>
      <c r="F163" s="127"/>
      <c r="G163" s="55"/>
    </row>
    <row r="164" spans="1:7" s="47" customFormat="1" ht="15">
      <c r="A164" s="53"/>
      <c r="B164" s="66">
        <v>2143</v>
      </c>
      <c r="C164" s="55" t="s">
        <v>323</v>
      </c>
      <c r="D164" s="49">
        <v>820</v>
      </c>
      <c r="E164" s="176">
        <v>820</v>
      </c>
      <c r="F164" s="107">
        <v>492.2</v>
      </c>
      <c r="G164" s="264">
        <f t="shared" ref="G164:G184" si="15">(F164/E164)*100</f>
        <v>60.024390243902438</v>
      </c>
    </row>
    <row r="165" spans="1:7" s="47" customFormat="1" ht="15">
      <c r="A165" s="53"/>
      <c r="B165" s="66">
        <v>3111</v>
      </c>
      <c r="C165" s="55" t="s">
        <v>139</v>
      </c>
      <c r="D165" s="49">
        <v>8000</v>
      </c>
      <c r="E165" s="176">
        <v>8027</v>
      </c>
      <c r="F165" s="107">
        <v>4012.7</v>
      </c>
      <c r="G165" s="264">
        <f t="shared" si="15"/>
        <v>49.990033636476888</v>
      </c>
    </row>
    <row r="166" spans="1:7" s="47" customFormat="1" ht="15">
      <c r="A166" s="53"/>
      <c r="B166" s="66">
        <v>3113</v>
      </c>
      <c r="C166" s="55" t="s">
        <v>140</v>
      </c>
      <c r="D166" s="49">
        <v>27670</v>
      </c>
      <c r="E166" s="176">
        <v>29813</v>
      </c>
      <c r="F166" s="107">
        <v>15460.4</v>
      </c>
      <c r="G166" s="264">
        <f t="shared" si="15"/>
        <v>51.857914332673658</v>
      </c>
    </row>
    <row r="167" spans="1:7" s="47" customFormat="1" ht="15">
      <c r="A167" s="53"/>
      <c r="B167" s="66">
        <v>3231</v>
      </c>
      <c r="C167" s="55" t="s">
        <v>141</v>
      </c>
      <c r="D167" s="49">
        <v>540</v>
      </c>
      <c r="E167" s="176">
        <v>540</v>
      </c>
      <c r="F167" s="107">
        <v>270</v>
      </c>
      <c r="G167" s="264">
        <f t="shared" si="15"/>
        <v>50</v>
      </c>
    </row>
    <row r="168" spans="1:7" s="47" customFormat="1" ht="15">
      <c r="A168" s="53"/>
      <c r="B168" s="66">
        <v>3313</v>
      </c>
      <c r="C168" s="55" t="s">
        <v>142</v>
      </c>
      <c r="D168" s="49">
        <v>1200</v>
      </c>
      <c r="E168" s="176">
        <v>1200</v>
      </c>
      <c r="F168" s="107">
        <v>900</v>
      </c>
      <c r="G168" s="264">
        <f t="shared" si="15"/>
        <v>75</v>
      </c>
    </row>
    <row r="169" spans="1:7" s="47" customFormat="1" ht="15">
      <c r="A169" s="53"/>
      <c r="B169" s="66">
        <v>3314</v>
      </c>
      <c r="C169" s="55" t="s">
        <v>143</v>
      </c>
      <c r="D169" s="49">
        <v>12332</v>
      </c>
      <c r="E169" s="176">
        <v>12332</v>
      </c>
      <c r="F169" s="107">
        <v>6166</v>
      </c>
      <c r="G169" s="264">
        <f t="shared" si="15"/>
        <v>50</v>
      </c>
    </row>
    <row r="170" spans="1:7" s="47" customFormat="1" ht="15">
      <c r="A170" s="53"/>
      <c r="B170" s="66">
        <v>3315</v>
      </c>
      <c r="C170" s="55" t="s">
        <v>144</v>
      </c>
      <c r="D170" s="49">
        <v>17993</v>
      </c>
      <c r="E170" s="176">
        <v>17993</v>
      </c>
      <c r="F170" s="107">
        <v>8998</v>
      </c>
      <c r="G170" s="264">
        <f t="shared" si="15"/>
        <v>50.008336575334852</v>
      </c>
    </row>
    <row r="171" spans="1:7" s="47" customFormat="1" ht="15">
      <c r="A171" s="53"/>
      <c r="B171" s="66">
        <v>3319</v>
      </c>
      <c r="C171" s="55" t="s">
        <v>145</v>
      </c>
      <c r="D171" s="49">
        <v>825</v>
      </c>
      <c r="E171" s="176">
        <v>805</v>
      </c>
      <c r="F171" s="107">
        <v>212.8</v>
      </c>
      <c r="G171" s="264">
        <f t="shared" si="15"/>
        <v>26.434782608695656</v>
      </c>
    </row>
    <row r="172" spans="1:7" s="47" customFormat="1" ht="15">
      <c r="A172" s="53"/>
      <c r="B172" s="66">
        <v>3322</v>
      </c>
      <c r="C172" s="55" t="s">
        <v>146</v>
      </c>
      <c r="D172" s="49">
        <v>20</v>
      </c>
      <c r="E172" s="176">
        <v>20</v>
      </c>
      <c r="F172" s="107">
        <v>0</v>
      </c>
      <c r="G172" s="264">
        <f t="shared" si="15"/>
        <v>0</v>
      </c>
    </row>
    <row r="173" spans="1:7" s="47" customFormat="1" ht="15">
      <c r="A173" s="53"/>
      <c r="B173" s="66">
        <v>3326</v>
      </c>
      <c r="C173" s="55" t="s">
        <v>147</v>
      </c>
      <c r="D173" s="49">
        <v>20</v>
      </c>
      <c r="E173" s="176">
        <v>20</v>
      </c>
      <c r="F173" s="107">
        <v>0</v>
      </c>
      <c r="G173" s="264">
        <f t="shared" si="15"/>
        <v>0</v>
      </c>
    </row>
    <row r="174" spans="1:7" s="47" customFormat="1" ht="15">
      <c r="A174" s="53"/>
      <c r="B174" s="66">
        <v>3330</v>
      </c>
      <c r="C174" s="55" t="s">
        <v>148</v>
      </c>
      <c r="D174" s="49">
        <v>100</v>
      </c>
      <c r="E174" s="176">
        <v>100</v>
      </c>
      <c r="F174" s="107">
        <v>80</v>
      </c>
      <c r="G174" s="264">
        <f t="shared" si="15"/>
        <v>80</v>
      </c>
    </row>
    <row r="175" spans="1:7" s="47" customFormat="1" ht="15">
      <c r="A175" s="53"/>
      <c r="B175" s="66">
        <v>3392</v>
      </c>
      <c r="C175" s="55" t="s">
        <v>149</v>
      </c>
      <c r="D175" s="49">
        <v>565</v>
      </c>
      <c r="E175" s="176">
        <v>565</v>
      </c>
      <c r="F175" s="107">
        <v>250</v>
      </c>
      <c r="G175" s="264">
        <f t="shared" si="15"/>
        <v>44.247787610619469</v>
      </c>
    </row>
    <row r="176" spans="1:7" s="47" customFormat="1" ht="15">
      <c r="A176" s="53"/>
      <c r="B176" s="66">
        <v>3412</v>
      </c>
      <c r="C176" s="55" t="s">
        <v>264</v>
      </c>
      <c r="D176" s="49">
        <v>23945</v>
      </c>
      <c r="E176" s="176">
        <v>26045</v>
      </c>
      <c r="F176" s="107">
        <v>12193.5</v>
      </c>
      <c r="G176" s="264">
        <f t="shared" si="15"/>
        <v>46.81704741793051</v>
      </c>
    </row>
    <row r="177" spans="1:7" s="47" customFormat="1" ht="15">
      <c r="A177" s="53"/>
      <c r="B177" s="66">
        <v>3412</v>
      </c>
      <c r="C177" s="55" t="s">
        <v>260</v>
      </c>
      <c r="D177" s="49">
        <v>110</v>
      </c>
      <c r="E177" s="176">
        <v>110</v>
      </c>
      <c r="F177" s="107">
        <v>46.9</v>
      </c>
      <c r="G177" s="264">
        <f t="shared" si="15"/>
        <v>42.636363636363633</v>
      </c>
    </row>
    <row r="178" spans="1:7" s="47" customFormat="1" ht="15" hidden="1">
      <c r="A178" s="53"/>
      <c r="B178" s="66">
        <v>3412</v>
      </c>
      <c r="C178" s="55" t="s">
        <v>424</v>
      </c>
      <c r="D178" s="49"/>
      <c r="E178" s="176"/>
      <c r="F178" s="107"/>
      <c r="G178" s="264" t="e">
        <f t="shared" si="15"/>
        <v>#DIV/0!</v>
      </c>
    </row>
    <row r="179" spans="1:7" s="47" customFormat="1" ht="15" hidden="1">
      <c r="A179" s="53"/>
      <c r="B179" s="66">
        <v>3412</v>
      </c>
      <c r="C179" s="55" t="s">
        <v>416</v>
      </c>
      <c r="D179" s="49"/>
      <c r="E179" s="176"/>
      <c r="F179" s="107"/>
      <c r="G179" s="264" t="e">
        <f t="shared" si="15"/>
        <v>#DIV/0!</v>
      </c>
    </row>
    <row r="180" spans="1:7" s="47" customFormat="1" ht="15">
      <c r="A180" s="53"/>
      <c r="B180" s="66">
        <v>3419</v>
      </c>
      <c r="C180" s="55" t="s">
        <v>256</v>
      </c>
      <c r="D180" s="49">
        <v>800</v>
      </c>
      <c r="E180" s="176">
        <v>292</v>
      </c>
      <c r="F180" s="107">
        <v>257</v>
      </c>
      <c r="G180" s="264">
        <f t="shared" si="15"/>
        <v>88.013698630136986</v>
      </c>
    </row>
    <row r="181" spans="1:7" s="47" customFormat="1" ht="15">
      <c r="A181" s="53"/>
      <c r="B181" s="66">
        <v>3421</v>
      </c>
      <c r="C181" s="55" t="s">
        <v>255</v>
      </c>
      <c r="D181" s="49">
        <v>12700</v>
      </c>
      <c r="E181" s="176">
        <v>13401</v>
      </c>
      <c r="F181" s="107">
        <v>9551</v>
      </c>
      <c r="G181" s="264">
        <f t="shared" si="15"/>
        <v>71.27080068651594</v>
      </c>
    </row>
    <row r="182" spans="1:7" s="47" customFormat="1" ht="15">
      <c r="A182" s="53"/>
      <c r="B182" s="66">
        <v>3429</v>
      </c>
      <c r="C182" s="55" t="s">
        <v>150</v>
      </c>
      <c r="D182" s="49">
        <v>2700</v>
      </c>
      <c r="E182" s="176">
        <v>2507</v>
      </c>
      <c r="F182" s="107">
        <v>1267</v>
      </c>
      <c r="G182" s="264">
        <f t="shared" si="15"/>
        <v>50.538492221779016</v>
      </c>
    </row>
    <row r="183" spans="1:7" s="47" customFormat="1" ht="15" hidden="1">
      <c r="A183" s="53"/>
      <c r="B183" s="66">
        <v>3639</v>
      </c>
      <c r="C183" s="55" t="s">
        <v>447</v>
      </c>
      <c r="D183" s="49"/>
      <c r="E183" s="176"/>
      <c r="F183" s="107"/>
      <c r="G183" s="264" t="e">
        <f t="shared" si="15"/>
        <v>#DIV/0!</v>
      </c>
    </row>
    <row r="184" spans="1:7" s="47" customFormat="1" ht="15">
      <c r="A184" s="53"/>
      <c r="B184" s="76">
        <v>3900</v>
      </c>
      <c r="C184" s="73" t="s">
        <v>446</v>
      </c>
      <c r="D184" s="49">
        <v>774</v>
      </c>
      <c r="E184" s="176">
        <v>774</v>
      </c>
      <c r="F184" s="107">
        <v>387</v>
      </c>
      <c r="G184" s="264">
        <f t="shared" si="15"/>
        <v>50</v>
      </c>
    </row>
    <row r="185" spans="1:7" s="47" customFormat="1" ht="15" hidden="1">
      <c r="A185" s="53"/>
      <c r="B185" s="76">
        <v>4312</v>
      </c>
      <c r="C185" s="73" t="s">
        <v>510</v>
      </c>
      <c r="D185" s="49"/>
      <c r="E185" s="176"/>
      <c r="F185" s="107"/>
      <c r="G185" s="106" t="e">
        <f>(#REF!/E185)*100</f>
        <v>#REF!</v>
      </c>
    </row>
    <row r="186" spans="1:7" s="47" customFormat="1" ht="15">
      <c r="A186" s="53"/>
      <c r="B186" s="76">
        <v>4351</v>
      </c>
      <c r="C186" s="73" t="s">
        <v>160</v>
      </c>
      <c r="D186" s="49">
        <v>1700</v>
      </c>
      <c r="E186" s="176">
        <v>1700</v>
      </c>
      <c r="F186" s="107">
        <v>850</v>
      </c>
      <c r="G186" s="264">
        <f t="shared" ref="G186:G201" si="16">(F186/E186)*100</f>
        <v>50</v>
      </c>
    </row>
    <row r="187" spans="1:7" s="47" customFormat="1" ht="15">
      <c r="A187" s="53"/>
      <c r="B187" s="76">
        <v>4356</v>
      </c>
      <c r="C187" s="73" t="s">
        <v>258</v>
      </c>
      <c r="D187" s="49">
        <v>773</v>
      </c>
      <c r="E187" s="176">
        <v>2118</v>
      </c>
      <c r="F187" s="107">
        <v>820</v>
      </c>
      <c r="G187" s="264">
        <f t="shared" si="16"/>
        <v>38.715769593956558</v>
      </c>
    </row>
    <row r="188" spans="1:7" s="47" customFormat="1" ht="15">
      <c r="A188" s="53"/>
      <c r="B188" s="76">
        <v>4357</v>
      </c>
      <c r="C188" s="73" t="s">
        <v>259</v>
      </c>
      <c r="D188" s="49">
        <v>21064</v>
      </c>
      <c r="E188" s="176">
        <v>47841.8</v>
      </c>
      <c r="F188" s="107">
        <v>24596.5</v>
      </c>
      <c r="G188" s="264">
        <f t="shared" si="16"/>
        <v>51.412154224966443</v>
      </c>
    </row>
    <row r="189" spans="1:7" s="47" customFormat="1" ht="15">
      <c r="A189" s="53"/>
      <c r="B189" s="76">
        <v>4359</v>
      </c>
      <c r="C189" s="73" t="s">
        <v>261</v>
      </c>
      <c r="D189" s="49">
        <v>2834</v>
      </c>
      <c r="E189" s="176">
        <v>4099.3999999999996</v>
      </c>
      <c r="F189" s="107">
        <v>1826.7</v>
      </c>
      <c r="G189" s="264">
        <f t="shared" si="16"/>
        <v>44.560179538469043</v>
      </c>
    </row>
    <row r="190" spans="1:7" s="47" customFormat="1" ht="15" hidden="1">
      <c r="A190" s="53"/>
      <c r="B190" s="76">
        <v>5269</v>
      </c>
      <c r="C190" s="73" t="s">
        <v>538</v>
      </c>
      <c r="D190" s="49"/>
      <c r="E190" s="176"/>
      <c r="F190" s="107"/>
      <c r="G190" s="264" t="e">
        <f t="shared" si="16"/>
        <v>#DIV/0!</v>
      </c>
    </row>
    <row r="191" spans="1:7" s="47" customFormat="1" ht="15" hidden="1">
      <c r="A191" s="53"/>
      <c r="B191" s="76">
        <v>4379</v>
      </c>
      <c r="C191" s="73" t="s">
        <v>401</v>
      </c>
      <c r="D191" s="49"/>
      <c r="E191" s="176"/>
      <c r="F191" s="107"/>
      <c r="G191" s="264" t="e">
        <f t="shared" si="16"/>
        <v>#DIV/0!</v>
      </c>
    </row>
    <row r="192" spans="1:7" s="47" customFormat="1" ht="15" customHeight="1">
      <c r="A192" s="55"/>
      <c r="B192" s="66">
        <v>6171</v>
      </c>
      <c r="C192" s="55" t="s">
        <v>489</v>
      </c>
      <c r="D192" s="49">
        <v>19802</v>
      </c>
      <c r="E192" s="176">
        <v>21525</v>
      </c>
      <c r="F192" s="107">
        <v>7860.1</v>
      </c>
      <c r="G192" s="264">
        <f t="shared" si="16"/>
        <v>36.516144018583049</v>
      </c>
    </row>
    <row r="193" spans="1:7" s="47" customFormat="1" ht="15" customHeight="1">
      <c r="A193" s="55"/>
      <c r="B193" s="66">
        <v>6223</v>
      </c>
      <c r="C193" s="55" t="s">
        <v>166</v>
      </c>
      <c r="D193" s="49">
        <v>20</v>
      </c>
      <c r="E193" s="176">
        <v>20</v>
      </c>
      <c r="F193" s="107">
        <v>0</v>
      </c>
      <c r="G193" s="264">
        <f t="shared" si="16"/>
        <v>0</v>
      </c>
    </row>
    <row r="194" spans="1:7" s="47" customFormat="1" ht="15" customHeight="1">
      <c r="A194" s="55"/>
      <c r="B194" s="52">
        <v>6310</v>
      </c>
      <c r="C194" s="55" t="s">
        <v>187</v>
      </c>
      <c r="D194" s="49">
        <v>1920</v>
      </c>
      <c r="E194" s="176">
        <v>1787</v>
      </c>
      <c r="F194" s="107">
        <v>858.4</v>
      </c>
      <c r="G194" s="264">
        <f t="shared" si="16"/>
        <v>48.035814213766088</v>
      </c>
    </row>
    <row r="195" spans="1:7" s="47" customFormat="1" ht="15">
      <c r="A195" s="55"/>
      <c r="B195" s="52">
        <v>6399</v>
      </c>
      <c r="C195" s="55" t="s">
        <v>188</v>
      </c>
      <c r="D195" s="49">
        <v>15012</v>
      </c>
      <c r="E195" s="176">
        <v>17306.400000000001</v>
      </c>
      <c r="F195" s="107">
        <v>14625.2</v>
      </c>
      <c r="G195" s="264">
        <f t="shared" si="16"/>
        <v>84.507465446308885</v>
      </c>
    </row>
    <row r="196" spans="1:7" s="47" customFormat="1" ht="18" hidden="1" customHeight="1">
      <c r="A196" s="55"/>
      <c r="B196" s="52">
        <v>6402</v>
      </c>
      <c r="C196" s="55" t="s">
        <v>189</v>
      </c>
      <c r="D196" s="49"/>
      <c r="E196" s="176"/>
      <c r="F196" s="107"/>
      <c r="G196" s="264" t="e">
        <f t="shared" si="16"/>
        <v>#DIV/0!</v>
      </c>
    </row>
    <row r="197" spans="1:7" s="47" customFormat="1" ht="15" hidden="1">
      <c r="A197" s="55"/>
      <c r="B197" s="52">
        <v>6409</v>
      </c>
      <c r="C197" s="55" t="s">
        <v>391</v>
      </c>
      <c r="D197" s="49"/>
      <c r="E197" s="176"/>
      <c r="F197" s="107"/>
      <c r="G197" s="264" t="e">
        <f t="shared" si="16"/>
        <v>#DIV/0!</v>
      </c>
    </row>
    <row r="198" spans="1:7" s="47" customFormat="1" ht="18" customHeight="1">
      <c r="A198" s="55"/>
      <c r="B198" s="52">
        <v>6402</v>
      </c>
      <c r="C198" s="55" t="s">
        <v>189</v>
      </c>
      <c r="D198" s="49">
        <v>0</v>
      </c>
      <c r="E198" s="176">
        <v>15.7</v>
      </c>
      <c r="F198" s="107">
        <v>15.5</v>
      </c>
      <c r="G198" s="264">
        <f t="shared" si="16"/>
        <v>98.726114649681534</v>
      </c>
    </row>
    <row r="199" spans="1:7" s="47" customFormat="1" ht="17.25" customHeight="1">
      <c r="A199" s="55"/>
      <c r="B199" s="52">
        <v>6409</v>
      </c>
      <c r="C199" s="55" t="s">
        <v>190</v>
      </c>
      <c r="D199" s="49">
        <v>0</v>
      </c>
      <c r="E199" s="176">
        <v>15</v>
      </c>
      <c r="F199" s="107">
        <v>7.3</v>
      </c>
      <c r="G199" s="264">
        <f t="shared" si="16"/>
        <v>48.666666666666664</v>
      </c>
    </row>
    <row r="200" spans="1:7" s="47" customFormat="1" ht="15.75" customHeight="1" thickBot="1">
      <c r="A200" s="130"/>
      <c r="B200" s="131">
        <v>6409</v>
      </c>
      <c r="C200" s="130" t="s">
        <v>383</v>
      </c>
      <c r="D200" s="49">
        <v>10000</v>
      </c>
      <c r="E200" s="176">
        <v>7145</v>
      </c>
      <c r="F200" s="107">
        <v>0</v>
      </c>
      <c r="G200" s="264">
        <f t="shared" si="16"/>
        <v>0</v>
      </c>
    </row>
    <row r="201" spans="1:7" s="47" customFormat="1" ht="18.75" customHeight="1" thickTop="1" thickBot="1">
      <c r="A201" s="74"/>
      <c r="B201" s="75"/>
      <c r="C201" s="84" t="s">
        <v>191</v>
      </c>
      <c r="D201" s="82">
        <f t="shared" ref="D201:E201" si="17">SUM(D164:D200)</f>
        <v>184239</v>
      </c>
      <c r="E201" s="179">
        <f t="shared" si="17"/>
        <v>218937.3</v>
      </c>
      <c r="F201" s="196">
        <f t="shared" ref="F201" si="18">SUM(F164:F200)</f>
        <v>112004.2</v>
      </c>
      <c r="G201" s="112">
        <f t="shared" si="16"/>
        <v>51.158116958599564</v>
      </c>
    </row>
    <row r="202" spans="1:7" s="47" customFormat="1" ht="50.15" customHeight="1" thickBot="1">
      <c r="A202" s="63"/>
      <c r="B202" s="64"/>
      <c r="C202" s="63"/>
      <c r="D202" s="51"/>
      <c r="E202" s="51"/>
    </row>
    <row r="203" spans="1:7" s="47" customFormat="1" ht="13.5" hidden="1" customHeight="1">
      <c r="A203" s="63"/>
      <c r="B203" s="64"/>
      <c r="C203" s="63"/>
      <c r="D203" s="51"/>
      <c r="E203" s="51"/>
    </row>
    <row r="204" spans="1:7" s="47" customFormat="1" ht="13.5" hidden="1" customHeight="1">
      <c r="A204" s="63"/>
      <c r="B204" s="64"/>
      <c r="C204" s="63"/>
      <c r="D204" s="51"/>
      <c r="E204" s="51"/>
    </row>
    <row r="205" spans="1:7" s="47" customFormat="1" ht="13.5" hidden="1" customHeight="1">
      <c r="A205" s="63"/>
      <c r="B205" s="64"/>
      <c r="C205" s="63"/>
      <c r="D205" s="51"/>
      <c r="E205" s="51"/>
    </row>
    <row r="206" spans="1:7" s="47" customFormat="1" ht="13.5" hidden="1" customHeight="1">
      <c r="A206" s="63"/>
      <c r="B206" s="64"/>
      <c r="C206" s="63"/>
      <c r="D206" s="51"/>
      <c r="E206" s="51"/>
    </row>
    <row r="207" spans="1:7" s="47" customFormat="1" ht="13.5" hidden="1" customHeight="1">
      <c r="A207" s="63"/>
      <c r="B207" s="64"/>
      <c r="C207" s="63"/>
      <c r="D207" s="51"/>
      <c r="E207" s="51"/>
    </row>
    <row r="208" spans="1:7" s="47" customFormat="1" ht="6" hidden="1" customHeight="1" thickBot="1">
      <c r="A208" s="63"/>
      <c r="B208" s="64"/>
      <c r="C208" s="63"/>
      <c r="D208" s="51"/>
      <c r="E208" s="51"/>
    </row>
    <row r="209" spans="1:7" s="47" customFormat="1" ht="2.25" hidden="1" customHeight="1" thickBot="1">
      <c r="A209" s="63"/>
      <c r="B209" s="64"/>
      <c r="C209" s="63"/>
      <c r="D209" s="51"/>
      <c r="E209" s="51"/>
    </row>
    <row r="210" spans="1:7" s="47" customFormat="1" ht="15.45">
      <c r="A210" s="101" t="s">
        <v>14</v>
      </c>
      <c r="B210" s="102" t="s">
        <v>13</v>
      </c>
      <c r="C210" s="101" t="s">
        <v>12</v>
      </c>
      <c r="D210" s="221" t="s">
        <v>11</v>
      </c>
      <c r="E210" s="221" t="s">
        <v>11</v>
      </c>
      <c r="F210" s="16" t="s">
        <v>0</v>
      </c>
      <c r="G210" s="108" t="s">
        <v>350</v>
      </c>
    </row>
    <row r="211" spans="1:7" s="47" customFormat="1" ht="15.75" customHeight="1" thickBot="1">
      <c r="A211" s="103"/>
      <c r="B211" s="104"/>
      <c r="C211" s="105"/>
      <c r="D211" s="222" t="s">
        <v>10</v>
      </c>
      <c r="E211" s="222" t="s">
        <v>9</v>
      </c>
      <c r="F211" s="208" t="s">
        <v>568</v>
      </c>
      <c r="G211" s="109" t="s">
        <v>351</v>
      </c>
    </row>
    <row r="212" spans="1:7" s="47" customFormat="1" ht="15.9" thickTop="1">
      <c r="A212" s="53">
        <v>120</v>
      </c>
      <c r="B212" s="53"/>
      <c r="C212" s="81" t="s">
        <v>29</v>
      </c>
      <c r="D212" s="48"/>
      <c r="E212" s="188"/>
      <c r="F212" s="126"/>
      <c r="G212" s="124"/>
    </row>
    <row r="213" spans="1:7" s="47" customFormat="1" ht="15" customHeight="1">
      <c r="A213" s="55"/>
      <c r="B213" s="52"/>
      <c r="C213" s="54"/>
      <c r="D213" s="49"/>
      <c r="E213" s="176"/>
      <c r="F213" s="127"/>
      <c r="G213" s="55"/>
    </row>
    <row r="214" spans="1:7" s="47" customFormat="1" ht="15" customHeight="1">
      <c r="A214" s="55"/>
      <c r="B214" s="52">
        <v>1014</v>
      </c>
      <c r="C214" s="55" t="s">
        <v>268</v>
      </c>
      <c r="D214" s="49">
        <v>140</v>
      </c>
      <c r="E214" s="176">
        <v>140</v>
      </c>
      <c r="F214" s="107">
        <v>25.9</v>
      </c>
      <c r="G214" s="264">
        <f t="shared" ref="G214:G273" si="19">(F214/E214)*100</f>
        <v>18.5</v>
      </c>
    </row>
    <row r="215" spans="1:7" s="47" customFormat="1" ht="15" hidden="1" customHeight="1">
      <c r="A215" s="55"/>
      <c r="B215" s="52">
        <v>2143</v>
      </c>
      <c r="C215" s="55" t="s">
        <v>92</v>
      </c>
      <c r="D215" s="49"/>
      <c r="E215" s="176"/>
      <c r="F215" s="107"/>
      <c r="G215" s="264" t="e">
        <f t="shared" si="19"/>
        <v>#DIV/0!</v>
      </c>
    </row>
    <row r="216" spans="1:7" s="47" customFormat="1" ht="15" customHeight="1">
      <c r="A216" s="55"/>
      <c r="B216" s="52">
        <v>2212</v>
      </c>
      <c r="C216" s="55" t="s">
        <v>93</v>
      </c>
      <c r="D216" s="49">
        <v>9399</v>
      </c>
      <c r="E216" s="176">
        <v>9559</v>
      </c>
      <c r="F216" s="107">
        <v>2472.5</v>
      </c>
      <c r="G216" s="264">
        <f t="shared" si="19"/>
        <v>25.865676325975524</v>
      </c>
    </row>
    <row r="217" spans="1:7" s="47" customFormat="1" ht="15" customHeight="1">
      <c r="A217" s="55"/>
      <c r="B217" s="52">
        <v>2219</v>
      </c>
      <c r="C217" s="55" t="s">
        <v>94</v>
      </c>
      <c r="D217" s="49">
        <v>53581</v>
      </c>
      <c r="E217" s="176">
        <v>51302.3</v>
      </c>
      <c r="F217" s="107">
        <v>13002.5</v>
      </c>
      <c r="G217" s="264">
        <f t="shared" si="19"/>
        <v>25.344867579036418</v>
      </c>
    </row>
    <row r="218" spans="1:7" s="47" customFormat="1" ht="15" hidden="1" customHeight="1">
      <c r="A218" s="55"/>
      <c r="B218" s="52">
        <v>2221</v>
      </c>
      <c r="C218" s="55" t="s">
        <v>95</v>
      </c>
      <c r="D218" s="49"/>
      <c r="E218" s="176"/>
      <c r="F218" s="107"/>
      <c r="G218" s="264" t="e">
        <f t="shared" si="19"/>
        <v>#DIV/0!</v>
      </c>
    </row>
    <row r="219" spans="1:7" s="47" customFormat="1" ht="15" customHeight="1">
      <c r="A219" s="55"/>
      <c r="B219" s="52">
        <v>2310</v>
      </c>
      <c r="C219" s="55" t="s">
        <v>192</v>
      </c>
      <c r="D219" s="49">
        <v>10</v>
      </c>
      <c r="E219" s="176">
        <v>10</v>
      </c>
      <c r="F219" s="107">
        <v>0</v>
      </c>
      <c r="G219" s="264">
        <f t="shared" si="19"/>
        <v>0</v>
      </c>
    </row>
    <row r="220" spans="1:7" s="47" customFormat="1" ht="15" hidden="1" customHeight="1">
      <c r="A220" s="55"/>
      <c r="B220" s="52">
        <v>2321</v>
      </c>
      <c r="C220" s="68" t="s">
        <v>338</v>
      </c>
      <c r="D220" s="49"/>
      <c r="E220" s="176"/>
      <c r="F220" s="107"/>
      <c r="G220" s="264" t="e">
        <f t="shared" si="19"/>
        <v>#DIV/0!</v>
      </c>
    </row>
    <row r="221" spans="1:7" s="47" customFormat="1" ht="15" customHeight="1">
      <c r="A221" s="55"/>
      <c r="B221" s="52">
        <v>2333</v>
      </c>
      <c r="C221" s="55" t="s">
        <v>320</v>
      </c>
      <c r="D221" s="49">
        <v>200</v>
      </c>
      <c r="E221" s="176">
        <v>200</v>
      </c>
      <c r="F221" s="107">
        <v>0</v>
      </c>
      <c r="G221" s="264">
        <f t="shared" si="19"/>
        <v>0</v>
      </c>
    </row>
    <row r="222" spans="1:7" s="47" customFormat="1" ht="15" customHeight="1">
      <c r="A222" s="55"/>
      <c r="B222" s="52">
        <v>3111</v>
      </c>
      <c r="C222" s="55" t="s">
        <v>321</v>
      </c>
      <c r="D222" s="49">
        <v>400</v>
      </c>
      <c r="E222" s="176">
        <v>10972.4</v>
      </c>
      <c r="F222" s="107">
        <v>1847</v>
      </c>
      <c r="G222" s="264">
        <f t="shared" si="19"/>
        <v>16.833144981954725</v>
      </c>
    </row>
    <row r="223" spans="1:7" s="47" customFormat="1" ht="15" customHeight="1">
      <c r="A223" s="55"/>
      <c r="B223" s="52">
        <v>3113</v>
      </c>
      <c r="C223" s="55" t="s">
        <v>101</v>
      </c>
      <c r="D223" s="49">
        <v>15400</v>
      </c>
      <c r="E223" s="176">
        <v>23495.8</v>
      </c>
      <c r="F223" s="107">
        <v>12343.3</v>
      </c>
      <c r="G223" s="264">
        <f t="shared" si="19"/>
        <v>52.534069918879126</v>
      </c>
    </row>
    <row r="224" spans="1:7" s="47" customFormat="1" ht="15" hidden="1" customHeight="1">
      <c r="A224" s="55"/>
      <c r="B224" s="52">
        <v>3231</v>
      </c>
      <c r="C224" s="55" t="s">
        <v>102</v>
      </c>
      <c r="D224" s="49"/>
      <c r="E224" s="176"/>
      <c r="F224" s="107"/>
      <c r="G224" s="264" t="e">
        <f t="shared" si="19"/>
        <v>#DIV/0!</v>
      </c>
    </row>
    <row r="225" spans="1:7" s="47" customFormat="1" ht="15" customHeight="1">
      <c r="A225" s="55"/>
      <c r="B225" s="52">
        <v>3313</v>
      </c>
      <c r="C225" s="55" t="s">
        <v>269</v>
      </c>
      <c r="D225" s="49">
        <v>7606</v>
      </c>
      <c r="E225" s="176">
        <v>8416</v>
      </c>
      <c r="F225" s="107">
        <v>807.6</v>
      </c>
      <c r="G225" s="264">
        <f t="shared" si="19"/>
        <v>9.5960076045627378</v>
      </c>
    </row>
    <row r="226" spans="1:7" s="47" customFormat="1" ht="15" customHeight="1">
      <c r="A226" s="55"/>
      <c r="B226" s="52">
        <v>3322</v>
      </c>
      <c r="C226" s="55" t="s">
        <v>105</v>
      </c>
      <c r="D226" s="49">
        <v>5100</v>
      </c>
      <c r="E226" s="176">
        <v>4355.8999999999996</v>
      </c>
      <c r="F226" s="107">
        <v>819.7</v>
      </c>
      <c r="G226" s="264">
        <f t="shared" si="19"/>
        <v>18.818154686746713</v>
      </c>
    </row>
    <row r="227" spans="1:7" s="47" customFormat="1" ht="15" customHeight="1">
      <c r="A227" s="73"/>
      <c r="B227" s="72">
        <v>3326</v>
      </c>
      <c r="C227" s="67" t="s">
        <v>106</v>
      </c>
      <c r="D227" s="49">
        <v>408</v>
      </c>
      <c r="E227" s="176">
        <v>998</v>
      </c>
      <c r="F227" s="107">
        <v>603.70000000000005</v>
      </c>
      <c r="G227" s="264">
        <f t="shared" si="19"/>
        <v>60.490981963927858</v>
      </c>
    </row>
    <row r="228" spans="1:7" s="47" customFormat="1" ht="15" hidden="1" customHeight="1">
      <c r="A228" s="73"/>
      <c r="B228" s="72">
        <v>3392</v>
      </c>
      <c r="C228" s="73" t="s">
        <v>250</v>
      </c>
      <c r="D228" s="49"/>
      <c r="E228" s="176"/>
      <c r="F228" s="107"/>
      <c r="G228" s="264" t="e">
        <f t="shared" si="19"/>
        <v>#DIV/0!</v>
      </c>
    </row>
    <row r="229" spans="1:7" s="47" customFormat="1" ht="15" customHeight="1">
      <c r="A229" s="73"/>
      <c r="B229" s="72">
        <v>3412</v>
      </c>
      <c r="C229" s="55" t="s">
        <v>107</v>
      </c>
      <c r="D229" s="49">
        <v>7116</v>
      </c>
      <c r="E229" s="176">
        <v>13045</v>
      </c>
      <c r="F229" s="107">
        <v>1.9</v>
      </c>
      <c r="G229" s="264">
        <f t="shared" si="19"/>
        <v>1.456496742046761E-2</v>
      </c>
    </row>
    <row r="230" spans="1:7" s="47" customFormat="1" ht="15" customHeight="1">
      <c r="A230" s="73"/>
      <c r="B230" s="66">
        <v>3421</v>
      </c>
      <c r="C230" s="68" t="s">
        <v>108</v>
      </c>
      <c r="D230" s="49">
        <v>400</v>
      </c>
      <c r="E230" s="176">
        <v>570</v>
      </c>
      <c r="F230" s="107">
        <v>527.6</v>
      </c>
      <c r="G230" s="264">
        <f t="shared" si="19"/>
        <v>92.561403508771932</v>
      </c>
    </row>
    <row r="231" spans="1:7" s="47" customFormat="1" ht="15" hidden="1" customHeight="1">
      <c r="A231" s="73"/>
      <c r="B231" s="72">
        <v>6409</v>
      </c>
      <c r="C231" s="73" t="s">
        <v>199</v>
      </c>
      <c r="D231" s="49"/>
      <c r="E231" s="176"/>
      <c r="F231" s="107"/>
      <c r="G231" s="264" t="e">
        <f t="shared" si="19"/>
        <v>#DIV/0!</v>
      </c>
    </row>
    <row r="232" spans="1:7" s="47" customFormat="1" ht="15" hidden="1" customHeight="1">
      <c r="A232" s="73"/>
      <c r="B232" s="72">
        <v>5599</v>
      </c>
      <c r="C232" s="73" t="s">
        <v>298</v>
      </c>
      <c r="D232" s="49"/>
      <c r="E232" s="176"/>
      <c r="F232" s="107"/>
      <c r="G232" s="264" t="e">
        <f t="shared" si="19"/>
        <v>#DIV/0!</v>
      </c>
    </row>
    <row r="233" spans="1:7" ht="15" hidden="1" customHeight="1">
      <c r="A233" s="55"/>
      <c r="B233" s="66">
        <v>3599</v>
      </c>
      <c r="C233" s="67" t="s">
        <v>152</v>
      </c>
      <c r="D233" s="49"/>
      <c r="E233" s="176"/>
      <c r="F233" s="107"/>
      <c r="G233" s="264" t="e">
        <f t="shared" si="19"/>
        <v>#DIV/0!</v>
      </c>
    </row>
    <row r="234" spans="1:7" ht="15" customHeight="1">
      <c r="A234" s="55"/>
      <c r="B234" s="66">
        <v>3612</v>
      </c>
      <c r="C234" s="67" t="s">
        <v>109</v>
      </c>
      <c r="D234" s="49">
        <v>7274</v>
      </c>
      <c r="E234" s="176">
        <v>7274</v>
      </c>
      <c r="F234" s="107">
        <v>2625</v>
      </c>
      <c r="G234" s="264">
        <f t="shared" si="19"/>
        <v>36.087434698927687</v>
      </c>
    </row>
    <row r="235" spans="1:7" ht="15" customHeight="1">
      <c r="A235" s="55"/>
      <c r="B235" s="66">
        <v>3613</v>
      </c>
      <c r="C235" s="67" t="s">
        <v>193</v>
      </c>
      <c r="D235" s="49">
        <v>18342</v>
      </c>
      <c r="E235" s="176">
        <v>42695.7</v>
      </c>
      <c r="F235" s="107">
        <v>5270.4</v>
      </c>
      <c r="G235" s="264">
        <f t="shared" si="19"/>
        <v>12.344100225549646</v>
      </c>
    </row>
    <row r="236" spans="1:7" ht="15" hidden="1" customHeight="1">
      <c r="A236" s="55"/>
      <c r="B236" s="66">
        <v>2229</v>
      </c>
      <c r="C236" s="67" t="s">
        <v>96</v>
      </c>
      <c r="D236" s="49"/>
      <c r="E236" s="176"/>
      <c r="F236" s="107"/>
      <c r="G236" s="264" t="e">
        <f t="shared" si="19"/>
        <v>#DIV/0!</v>
      </c>
    </row>
    <row r="237" spans="1:7" ht="15" hidden="1" customHeight="1">
      <c r="A237" s="55"/>
      <c r="B237" s="66">
        <v>2241</v>
      </c>
      <c r="C237" s="67" t="s">
        <v>97</v>
      </c>
      <c r="D237" s="49"/>
      <c r="E237" s="176"/>
      <c r="F237" s="107"/>
      <c r="G237" s="264" t="e">
        <f t="shared" si="19"/>
        <v>#DIV/0!</v>
      </c>
    </row>
    <row r="238" spans="1:7" ht="15" hidden="1" customHeight="1">
      <c r="A238" s="55"/>
      <c r="B238" s="66">
        <v>2249</v>
      </c>
      <c r="C238" s="67" t="s">
        <v>98</v>
      </c>
      <c r="D238" s="49"/>
      <c r="E238" s="176"/>
      <c r="F238" s="107"/>
      <c r="G238" s="264" t="e">
        <f t="shared" si="19"/>
        <v>#DIV/0!</v>
      </c>
    </row>
    <row r="239" spans="1:7" ht="15" hidden="1" customHeight="1">
      <c r="A239" s="55"/>
      <c r="B239" s="66">
        <v>2310</v>
      </c>
      <c r="C239" s="67" t="s">
        <v>99</v>
      </c>
      <c r="D239" s="49"/>
      <c r="E239" s="176"/>
      <c r="F239" s="107"/>
      <c r="G239" s="264" t="e">
        <f t="shared" si="19"/>
        <v>#DIV/0!</v>
      </c>
    </row>
    <row r="240" spans="1:7" ht="15" hidden="1" customHeight="1">
      <c r="A240" s="55"/>
      <c r="B240" s="66">
        <v>2321</v>
      </c>
      <c r="C240" s="67" t="s">
        <v>249</v>
      </c>
      <c r="D240" s="49"/>
      <c r="E240" s="176"/>
      <c r="F240" s="107"/>
      <c r="G240" s="264" t="e">
        <f t="shared" si="19"/>
        <v>#DIV/0!</v>
      </c>
    </row>
    <row r="241" spans="1:7" ht="15" hidden="1" customHeight="1">
      <c r="A241" s="55"/>
      <c r="B241" s="66">
        <v>2331</v>
      </c>
      <c r="C241" s="67" t="s">
        <v>100</v>
      </c>
      <c r="D241" s="49"/>
      <c r="E241" s="176"/>
      <c r="F241" s="107"/>
      <c r="G241" s="264" t="e">
        <f t="shared" si="19"/>
        <v>#DIV/0!</v>
      </c>
    </row>
    <row r="242" spans="1:7" ht="15" hidden="1" customHeight="1">
      <c r="A242" s="55"/>
      <c r="B242" s="66">
        <v>3613</v>
      </c>
      <c r="C242" s="67" t="s">
        <v>110</v>
      </c>
      <c r="D242" s="49"/>
      <c r="E242" s="176"/>
      <c r="F242" s="107"/>
      <c r="G242" s="264" t="e">
        <f t="shared" si="19"/>
        <v>#DIV/0!</v>
      </c>
    </row>
    <row r="243" spans="1:7" ht="15" customHeight="1">
      <c r="A243" s="55"/>
      <c r="B243" s="66">
        <v>3631</v>
      </c>
      <c r="C243" s="67" t="s">
        <v>111</v>
      </c>
      <c r="D243" s="49">
        <v>420</v>
      </c>
      <c r="E243" s="176">
        <v>420</v>
      </c>
      <c r="F243" s="107">
        <v>209.8</v>
      </c>
      <c r="G243" s="264">
        <f t="shared" si="19"/>
        <v>49.952380952380956</v>
      </c>
    </row>
    <row r="244" spans="1:7" ht="15" customHeight="1">
      <c r="A244" s="55"/>
      <c r="B244" s="66">
        <v>3632</v>
      </c>
      <c r="C244" s="68" t="s">
        <v>112</v>
      </c>
      <c r="D244" s="49">
        <v>2925</v>
      </c>
      <c r="E244" s="176">
        <v>2932</v>
      </c>
      <c r="F244" s="107">
        <v>1301.2</v>
      </c>
      <c r="G244" s="264">
        <f t="shared" si="19"/>
        <v>44.379263301500686</v>
      </c>
    </row>
    <row r="245" spans="1:7" ht="15" hidden="1" customHeight="1">
      <c r="A245" s="55"/>
      <c r="B245" s="66">
        <v>3231</v>
      </c>
      <c r="C245" s="67" t="s">
        <v>102</v>
      </c>
      <c r="D245" s="49"/>
      <c r="E245" s="176"/>
      <c r="F245" s="107"/>
      <c r="G245" s="264" t="e">
        <f t="shared" si="19"/>
        <v>#DIV/0!</v>
      </c>
    </row>
    <row r="246" spans="1:7" ht="15" hidden="1" customHeight="1">
      <c r="A246" s="55"/>
      <c r="B246" s="66">
        <v>3634</v>
      </c>
      <c r="C246" s="67" t="s">
        <v>194</v>
      </c>
      <c r="D246" s="49"/>
      <c r="E246" s="176"/>
      <c r="F246" s="107"/>
      <c r="G246" s="264" t="e">
        <f t="shared" si="19"/>
        <v>#DIV/0!</v>
      </c>
    </row>
    <row r="247" spans="1:7" ht="15" hidden="1" customHeight="1">
      <c r="A247" s="69"/>
      <c r="B247" s="66">
        <v>3314</v>
      </c>
      <c r="C247" s="68" t="s">
        <v>103</v>
      </c>
      <c r="D247" s="49"/>
      <c r="E247" s="176"/>
      <c r="F247" s="107"/>
      <c r="G247" s="264" t="e">
        <f t="shared" si="19"/>
        <v>#DIV/0!</v>
      </c>
    </row>
    <row r="248" spans="1:7" ht="15" hidden="1" customHeight="1">
      <c r="A248" s="55"/>
      <c r="B248" s="66">
        <v>3319</v>
      </c>
      <c r="C248" s="68" t="s">
        <v>104</v>
      </c>
      <c r="D248" s="49"/>
      <c r="E248" s="176"/>
      <c r="F248" s="107"/>
      <c r="G248" s="264" t="e">
        <f t="shared" si="19"/>
        <v>#DIV/0!</v>
      </c>
    </row>
    <row r="249" spans="1:7" ht="15" customHeight="1">
      <c r="A249" s="55"/>
      <c r="B249" s="66">
        <v>3639</v>
      </c>
      <c r="C249" s="68" t="s">
        <v>195</v>
      </c>
      <c r="D249" s="49">
        <v>854</v>
      </c>
      <c r="E249" s="176">
        <v>864</v>
      </c>
      <c r="F249" s="107">
        <v>561.70000000000005</v>
      </c>
      <c r="G249" s="264">
        <f t="shared" si="19"/>
        <v>65.011574074074076</v>
      </c>
    </row>
    <row r="250" spans="1:7" ht="15" customHeight="1">
      <c r="A250" s="55"/>
      <c r="B250" s="66">
        <v>3639</v>
      </c>
      <c r="C250" s="68" t="s">
        <v>196</v>
      </c>
      <c r="D250" s="49">
        <v>109</v>
      </c>
      <c r="E250" s="176">
        <v>9054</v>
      </c>
      <c r="F250" s="107">
        <v>21.5</v>
      </c>
      <c r="G250" s="264">
        <f t="shared" si="19"/>
        <v>0.23746410426330905</v>
      </c>
    </row>
    <row r="251" spans="1:7" ht="15" customHeight="1">
      <c r="A251" s="55"/>
      <c r="B251" s="66">
        <v>3639</v>
      </c>
      <c r="C251" s="67" t="s">
        <v>197</v>
      </c>
      <c r="D251" s="49">
        <v>13743</v>
      </c>
      <c r="E251" s="176">
        <v>4798</v>
      </c>
      <c r="F251" s="107">
        <v>170.4</v>
      </c>
      <c r="G251" s="264">
        <f t="shared" si="19"/>
        <v>3.5514797832430181</v>
      </c>
    </row>
    <row r="252" spans="1:7" ht="15" hidden="1" customHeight="1">
      <c r="A252" s="55"/>
      <c r="B252" s="66">
        <v>3699</v>
      </c>
      <c r="C252" s="68" t="s">
        <v>434</v>
      </c>
      <c r="D252" s="49"/>
      <c r="E252" s="176"/>
      <c r="F252" s="107"/>
      <c r="G252" s="264" t="e">
        <f t="shared" si="19"/>
        <v>#DIV/0!</v>
      </c>
    </row>
    <row r="253" spans="1:7" ht="15" customHeight="1">
      <c r="A253" s="55"/>
      <c r="B253" s="66">
        <v>3722</v>
      </c>
      <c r="C253" s="68" t="s">
        <v>448</v>
      </c>
      <c r="D253" s="49">
        <v>941</v>
      </c>
      <c r="E253" s="176">
        <v>966</v>
      </c>
      <c r="F253" s="107">
        <v>217</v>
      </c>
      <c r="G253" s="264">
        <f t="shared" si="19"/>
        <v>22.463768115942027</v>
      </c>
    </row>
    <row r="254" spans="1:7" ht="15" customHeight="1">
      <c r="A254" s="55"/>
      <c r="B254" s="66">
        <v>3725</v>
      </c>
      <c r="C254" s="68" t="s">
        <v>602</v>
      </c>
      <c r="D254" s="49">
        <v>0</v>
      </c>
      <c r="E254" s="176">
        <v>140</v>
      </c>
      <c r="F254" s="265">
        <v>100</v>
      </c>
      <c r="G254" s="264">
        <f t="shared" si="19"/>
        <v>71.428571428571431</v>
      </c>
    </row>
    <row r="255" spans="1:7" ht="15" customHeight="1">
      <c r="A255" s="55"/>
      <c r="B255" s="66">
        <v>3729</v>
      </c>
      <c r="C255" s="68" t="s">
        <v>198</v>
      </c>
      <c r="D255" s="49">
        <v>1</v>
      </c>
      <c r="E255" s="176">
        <v>2</v>
      </c>
      <c r="F255" s="107">
        <v>0.5</v>
      </c>
      <c r="G255" s="264">
        <f t="shared" si="19"/>
        <v>25</v>
      </c>
    </row>
    <row r="256" spans="1:7" ht="15" hidden="1" customHeight="1">
      <c r="A256" s="55"/>
      <c r="B256" s="66">
        <v>3744</v>
      </c>
      <c r="C256" s="68" t="s">
        <v>119</v>
      </c>
      <c r="D256" s="49"/>
      <c r="E256" s="176"/>
      <c r="F256" s="107"/>
      <c r="G256" s="264" t="e">
        <f t="shared" si="19"/>
        <v>#DIV/0!</v>
      </c>
    </row>
    <row r="257" spans="1:7" ht="15" customHeight="1">
      <c r="A257" s="55"/>
      <c r="B257" s="66">
        <v>3745</v>
      </c>
      <c r="C257" s="68" t="s">
        <v>120</v>
      </c>
      <c r="D257" s="49">
        <v>7413</v>
      </c>
      <c r="E257" s="176">
        <v>14005</v>
      </c>
      <c r="F257" s="107">
        <v>5481.2</v>
      </c>
      <c r="G257" s="264">
        <f t="shared" si="19"/>
        <v>39.137450910389141</v>
      </c>
    </row>
    <row r="258" spans="1:7" ht="15" customHeight="1">
      <c r="A258" s="55"/>
      <c r="B258" s="66">
        <v>4349</v>
      </c>
      <c r="C258" s="68" t="s">
        <v>291</v>
      </c>
      <c r="D258" s="49">
        <v>969</v>
      </c>
      <c r="E258" s="176">
        <v>978.5</v>
      </c>
      <c r="F258" s="107">
        <v>512.79999999999995</v>
      </c>
      <c r="G258" s="264">
        <f t="shared" si="19"/>
        <v>52.406745017884518</v>
      </c>
    </row>
    <row r="259" spans="1:7" ht="15" customHeight="1">
      <c r="A259" s="55"/>
      <c r="B259" s="66">
        <v>4351</v>
      </c>
      <c r="C259" s="67" t="s">
        <v>252</v>
      </c>
      <c r="D259" s="49">
        <v>2000</v>
      </c>
      <c r="E259" s="176">
        <v>5056</v>
      </c>
      <c r="F259" s="107">
        <v>1045</v>
      </c>
      <c r="G259" s="264">
        <f t="shared" si="19"/>
        <v>20.668512658227847</v>
      </c>
    </row>
    <row r="260" spans="1:7" ht="15" hidden="1" customHeight="1">
      <c r="A260" s="55"/>
      <c r="B260" s="66">
        <v>3639</v>
      </c>
      <c r="C260" s="67" t="s">
        <v>114</v>
      </c>
      <c r="D260" s="49"/>
      <c r="E260" s="176"/>
      <c r="F260" s="107"/>
      <c r="G260" s="264" t="e">
        <f t="shared" si="19"/>
        <v>#DIV/0!</v>
      </c>
    </row>
    <row r="261" spans="1:7" ht="15" hidden="1" customHeight="1">
      <c r="A261" s="55"/>
      <c r="B261" s="66">
        <v>3725</v>
      </c>
      <c r="C261" s="67" t="s">
        <v>251</v>
      </c>
      <c r="D261" s="49"/>
      <c r="E261" s="176"/>
      <c r="F261" s="107"/>
      <c r="G261" s="264" t="e">
        <f t="shared" si="19"/>
        <v>#DIV/0!</v>
      </c>
    </row>
    <row r="262" spans="1:7" ht="15" customHeight="1">
      <c r="A262" s="55"/>
      <c r="B262" s="66">
        <v>4357</v>
      </c>
      <c r="C262" s="67" t="s">
        <v>121</v>
      </c>
      <c r="D262" s="49">
        <v>24990</v>
      </c>
      <c r="E262" s="176">
        <v>28290</v>
      </c>
      <c r="F262" s="107">
        <v>319.39999999999998</v>
      </c>
      <c r="G262" s="264">
        <f t="shared" si="19"/>
        <v>1.1290208554259455</v>
      </c>
    </row>
    <row r="263" spans="1:7" ht="15" customHeight="1">
      <c r="A263" s="55"/>
      <c r="B263" s="66">
        <v>4374</v>
      </c>
      <c r="C263" s="67" t="s">
        <v>293</v>
      </c>
      <c r="D263" s="49">
        <v>90</v>
      </c>
      <c r="E263" s="176">
        <v>90</v>
      </c>
      <c r="F263" s="107">
        <v>11.5</v>
      </c>
      <c r="G263" s="264">
        <f t="shared" si="19"/>
        <v>12.777777777777777</v>
      </c>
    </row>
    <row r="264" spans="1:7" ht="15" hidden="1" customHeight="1">
      <c r="A264" s="69"/>
      <c r="B264" s="66">
        <v>4374</v>
      </c>
      <c r="C264" s="68" t="s">
        <v>122</v>
      </c>
      <c r="D264" s="49"/>
      <c r="E264" s="176"/>
      <c r="F264" s="107"/>
      <c r="G264" s="264" t="e">
        <f t="shared" si="19"/>
        <v>#DIV/0!</v>
      </c>
    </row>
    <row r="265" spans="1:7" ht="15" hidden="1" customHeight="1">
      <c r="A265" s="69"/>
      <c r="B265" s="66">
        <v>5269</v>
      </c>
      <c r="C265" s="68" t="s">
        <v>538</v>
      </c>
      <c r="D265" s="49"/>
      <c r="E265" s="176"/>
      <c r="F265" s="107"/>
      <c r="G265" s="264" t="e">
        <f t="shared" si="19"/>
        <v>#DIV/0!</v>
      </c>
    </row>
    <row r="266" spans="1:7" ht="15" hidden="1" customHeight="1">
      <c r="A266" s="69"/>
      <c r="B266" s="66">
        <v>5311</v>
      </c>
      <c r="C266" s="68" t="s">
        <v>123</v>
      </c>
      <c r="D266" s="49"/>
      <c r="E266" s="176"/>
      <c r="F266" s="107"/>
      <c r="G266" s="264" t="e">
        <f t="shared" si="19"/>
        <v>#DIV/0!</v>
      </c>
    </row>
    <row r="267" spans="1:7" ht="15" hidden="1" customHeight="1">
      <c r="A267" s="55"/>
      <c r="B267" s="66">
        <v>4359</v>
      </c>
      <c r="C267" s="68" t="s">
        <v>273</v>
      </c>
      <c r="D267" s="49"/>
      <c r="E267" s="176"/>
      <c r="F267" s="107"/>
      <c r="G267" s="264" t="e">
        <f t="shared" si="19"/>
        <v>#DIV/0!</v>
      </c>
    </row>
    <row r="268" spans="1:7" ht="15" customHeight="1">
      <c r="A268" s="69"/>
      <c r="B268" s="66">
        <v>5512</v>
      </c>
      <c r="C268" s="68" t="s">
        <v>254</v>
      </c>
      <c r="D268" s="49">
        <v>431</v>
      </c>
      <c r="E268" s="176">
        <v>431</v>
      </c>
      <c r="F268" s="107">
        <v>133.6</v>
      </c>
      <c r="G268" s="264">
        <f t="shared" si="19"/>
        <v>30.997679814385148</v>
      </c>
    </row>
    <row r="269" spans="1:7" ht="15" customHeight="1">
      <c r="A269" s="69"/>
      <c r="B269" s="66">
        <v>6171</v>
      </c>
      <c r="C269" s="68" t="s">
        <v>186</v>
      </c>
      <c r="D269" s="49">
        <v>10008</v>
      </c>
      <c r="E269" s="176">
        <v>10070.9</v>
      </c>
      <c r="F269" s="107">
        <v>4862.6000000000004</v>
      </c>
      <c r="G269" s="264">
        <f t="shared" si="19"/>
        <v>48.283668788291024</v>
      </c>
    </row>
    <row r="270" spans="1:7" ht="15" hidden="1" customHeight="1">
      <c r="A270" s="69"/>
      <c r="B270" s="66">
        <v>6399</v>
      </c>
      <c r="C270" s="68" t="s">
        <v>124</v>
      </c>
      <c r="D270" s="49"/>
      <c r="E270" s="176"/>
      <c r="F270" s="107"/>
      <c r="G270" s="264" t="e">
        <f t="shared" si="19"/>
        <v>#DIV/0!</v>
      </c>
    </row>
    <row r="271" spans="1:7" ht="15" customHeight="1">
      <c r="A271" s="69"/>
      <c r="B271" s="66">
        <v>6402</v>
      </c>
      <c r="C271" s="68" t="s">
        <v>253</v>
      </c>
      <c r="D271" s="49">
        <v>0</v>
      </c>
      <c r="E271" s="176">
        <v>735.7</v>
      </c>
      <c r="F271" s="107">
        <v>735.6</v>
      </c>
      <c r="G271" s="264">
        <f t="shared" si="19"/>
        <v>99.986407503058302</v>
      </c>
    </row>
    <row r="272" spans="1:7" ht="15" customHeight="1" thickBot="1">
      <c r="A272" s="69"/>
      <c r="B272" s="66">
        <v>6409</v>
      </c>
      <c r="C272" s="99" t="s">
        <v>308</v>
      </c>
      <c r="D272" s="49">
        <v>2500</v>
      </c>
      <c r="E272" s="176">
        <v>48.6</v>
      </c>
      <c r="F272" s="107">
        <v>0</v>
      </c>
      <c r="G272" s="264">
        <f t="shared" si="19"/>
        <v>0</v>
      </c>
    </row>
    <row r="273" spans="1:7" ht="16.3" thickTop="1" thickBot="1">
      <c r="A273" s="74"/>
      <c r="B273" s="77"/>
      <c r="C273" s="133" t="s">
        <v>344</v>
      </c>
      <c r="D273" s="82">
        <f t="shared" ref="D273:E273" si="20">SUM(D214:D272)</f>
        <v>192770</v>
      </c>
      <c r="E273" s="179">
        <f t="shared" si="20"/>
        <v>251915.8</v>
      </c>
      <c r="F273" s="196">
        <f t="shared" ref="F273" si="21">SUM(F214:F272)</f>
        <v>56030.899999999994</v>
      </c>
      <c r="G273" s="112">
        <f t="shared" si="19"/>
        <v>22.241915751215284</v>
      </c>
    </row>
    <row r="274" spans="1:7">
      <c r="D274" s="79"/>
      <c r="E274" s="79"/>
    </row>
    <row r="276" spans="1:7" ht="12.9" thickBot="1"/>
    <row r="277" spans="1:7" ht="15.45">
      <c r="A277" s="101" t="s">
        <v>14</v>
      </c>
      <c r="B277" s="102" t="s">
        <v>13</v>
      </c>
      <c r="C277" s="101" t="s">
        <v>12</v>
      </c>
      <c r="D277" s="221" t="s">
        <v>11</v>
      </c>
      <c r="E277" s="221" t="s">
        <v>11</v>
      </c>
      <c r="F277" s="16" t="s">
        <v>0</v>
      </c>
      <c r="G277" s="108" t="s">
        <v>350</v>
      </c>
    </row>
    <row r="278" spans="1:7" ht="15.9" thickBot="1">
      <c r="A278" s="103"/>
      <c r="B278" s="104"/>
      <c r="C278" s="105"/>
      <c r="D278" s="222" t="s">
        <v>10</v>
      </c>
      <c r="E278" s="222" t="s">
        <v>9</v>
      </c>
      <c r="F278" s="208" t="s">
        <v>568</v>
      </c>
      <c r="G278" s="109" t="s">
        <v>351</v>
      </c>
    </row>
    <row r="279" spans="1:7" s="238" customFormat="1" ht="27.75" customHeight="1" thickTop="1" thickBot="1">
      <c r="A279" s="234"/>
      <c r="B279" s="235"/>
      <c r="C279" s="236" t="s">
        <v>200</v>
      </c>
      <c r="D279" s="237">
        <f t="shared" ref="D279:F279" si="22">SUM(D27,D63,D98,D117,D129,D155,D201,D273)</f>
        <v>701027</v>
      </c>
      <c r="E279" s="237">
        <f t="shared" si="22"/>
        <v>822129.39999999991</v>
      </c>
      <c r="F279" s="237">
        <f t="shared" si="22"/>
        <v>331105</v>
      </c>
      <c r="G279" s="112">
        <f t="shared" ref="G279" si="23">(F279/E279)*100</f>
        <v>40.274073643394829</v>
      </c>
    </row>
  </sheetData>
  <sortState ref="B147:J176">
    <sortCondition ref="B147"/>
  </sortState>
  <mergeCells count="1">
    <mergeCell ref="B134:C134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D25" sqref="D25"/>
    </sheetView>
  </sheetViews>
  <sheetFormatPr defaultColWidth="9.07421875" defaultRowHeight="12.45"/>
  <cols>
    <col min="1" max="1" width="5.765625" style="267" customWidth="1"/>
    <col min="2" max="2" width="10.3046875" style="267" customWidth="1"/>
    <col min="3" max="3" width="10.07421875" style="267" customWidth="1"/>
    <col min="4" max="4" width="101.3046875" style="267" customWidth="1"/>
    <col min="5" max="5" width="11.3046875" style="267" customWidth="1"/>
    <col min="6" max="6" width="11.3046875" style="267" hidden="1" customWidth="1"/>
    <col min="7" max="7" width="12.3046875" style="267" hidden="1" customWidth="1"/>
    <col min="8" max="8" width="9.69140625" style="267" bestFit="1" customWidth="1"/>
    <col min="9" max="256" width="9.07421875" style="267"/>
    <col min="257" max="257" width="5.765625" style="267" customWidth="1"/>
    <col min="258" max="258" width="10.3046875" style="267" customWidth="1"/>
    <col min="259" max="259" width="10.07421875" style="267" customWidth="1"/>
    <col min="260" max="260" width="101.3046875" style="267" customWidth="1"/>
    <col min="261" max="261" width="11.3046875" style="267" customWidth="1"/>
    <col min="262" max="263" width="0" style="267" hidden="1" customWidth="1"/>
    <col min="264" max="264" width="9.69140625" style="267" bestFit="1" customWidth="1"/>
    <col min="265" max="512" width="9.07421875" style="267"/>
    <col min="513" max="513" width="5.765625" style="267" customWidth="1"/>
    <col min="514" max="514" width="10.3046875" style="267" customWidth="1"/>
    <col min="515" max="515" width="10.07421875" style="267" customWidth="1"/>
    <col min="516" max="516" width="101.3046875" style="267" customWidth="1"/>
    <col min="517" max="517" width="11.3046875" style="267" customWidth="1"/>
    <col min="518" max="519" width="0" style="267" hidden="1" customWidth="1"/>
    <col min="520" max="520" width="9.69140625" style="267" bestFit="1" customWidth="1"/>
    <col min="521" max="768" width="9.07421875" style="267"/>
    <col min="769" max="769" width="5.765625" style="267" customWidth="1"/>
    <col min="770" max="770" width="10.3046875" style="267" customWidth="1"/>
    <col min="771" max="771" width="10.07421875" style="267" customWidth="1"/>
    <col min="772" max="772" width="101.3046875" style="267" customWidth="1"/>
    <col min="773" max="773" width="11.3046875" style="267" customWidth="1"/>
    <col min="774" max="775" width="0" style="267" hidden="1" customWidth="1"/>
    <col min="776" max="776" width="9.69140625" style="267" bestFit="1" customWidth="1"/>
    <col min="777" max="1024" width="9.07421875" style="267"/>
    <col min="1025" max="1025" width="5.765625" style="267" customWidth="1"/>
    <col min="1026" max="1026" width="10.3046875" style="267" customWidth="1"/>
    <col min="1027" max="1027" width="10.07421875" style="267" customWidth="1"/>
    <col min="1028" max="1028" width="101.3046875" style="267" customWidth="1"/>
    <col min="1029" max="1029" width="11.3046875" style="267" customWidth="1"/>
    <col min="1030" max="1031" width="0" style="267" hidden="1" customWidth="1"/>
    <col min="1032" max="1032" width="9.69140625" style="267" bestFit="1" customWidth="1"/>
    <col min="1033" max="1280" width="9.07421875" style="267"/>
    <col min="1281" max="1281" width="5.765625" style="267" customWidth="1"/>
    <col min="1282" max="1282" width="10.3046875" style="267" customWidth="1"/>
    <col min="1283" max="1283" width="10.07421875" style="267" customWidth="1"/>
    <col min="1284" max="1284" width="101.3046875" style="267" customWidth="1"/>
    <col min="1285" max="1285" width="11.3046875" style="267" customWidth="1"/>
    <col min="1286" max="1287" width="0" style="267" hidden="1" customWidth="1"/>
    <col min="1288" max="1288" width="9.69140625" style="267" bestFit="1" customWidth="1"/>
    <col min="1289" max="1536" width="9.07421875" style="267"/>
    <col min="1537" max="1537" width="5.765625" style="267" customWidth="1"/>
    <col min="1538" max="1538" width="10.3046875" style="267" customWidth="1"/>
    <col min="1539" max="1539" width="10.07421875" style="267" customWidth="1"/>
    <col min="1540" max="1540" width="101.3046875" style="267" customWidth="1"/>
    <col min="1541" max="1541" width="11.3046875" style="267" customWidth="1"/>
    <col min="1542" max="1543" width="0" style="267" hidden="1" customWidth="1"/>
    <col min="1544" max="1544" width="9.69140625" style="267" bestFit="1" customWidth="1"/>
    <col min="1545" max="1792" width="9.07421875" style="267"/>
    <col min="1793" max="1793" width="5.765625" style="267" customWidth="1"/>
    <col min="1794" max="1794" width="10.3046875" style="267" customWidth="1"/>
    <col min="1795" max="1795" width="10.07421875" style="267" customWidth="1"/>
    <col min="1796" max="1796" width="101.3046875" style="267" customWidth="1"/>
    <col min="1797" max="1797" width="11.3046875" style="267" customWidth="1"/>
    <col min="1798" max="1799" width="0" style="267" hidden="1" customWidth="1"/>
    <col min="1800" max="1800" width="9.69140625" style="267" bestFit="1" customWidth="1"/>
    <col min="1801" max="2048" width="9.07421875" style="267"/>
    <col min="2049" max="2049" width="5.765625" style="267" customWidth="1"/>
    <col min="2050" max="2050" width="10.3046875" style="267" customWidth="1"/>
    <col min="2051" max="2051" width="10.07421875" style="267" customWidth="1"/>
    <col min="2052" max="2052" width="101.3046875" style="267" customWidth="1"/>
    <col min="2053" max="2053" width="11.3046875" style="267" customWidth="1"/>
    <col min="2054" max="2055" width="0" style="267" hidden="1" customWidth="1"/>
    <col min="2056" max="2056" width="9.69140625" style="267" bestFit="1" customWidth="1"/>
    <col min="2057" max="2304" width="9.07421875" style="267"/>
    <col min="2305" max="2305" width="5.765625" style="267" customWidth="1"/>
    <col min="2306" max="2306" width="10.3046875" style="267" customWidth="1"/>
    <col min="2307" max="2307" width="10.07421875" style="267" customWidth="1"/>
    <col min="2308" max="2308" width="101.3046875" style="267" customWidth="1"/>
    <col min="2309" max="2309" width="11.3046875" style="267" customWidth="1"/>
    <col min="2310" max="2311" width="0" style="267" hidden="1" customWidth="1"/>
    <col min="2312" max="2312" width="9.69140625" style="267" bestFit="1" customWidth="1"/>
    <col min="2313" max="2560" width="9.07421875" style="267"/>
    <col min="2561" max="2561" width="5.765625" style="267" customWidth="1"/>
    <col min="2562" max="2562" width="10.3046875" style="267" customWidth="1"/>
    <col min="2563" max="2563" width="10.07421875" style="267" customWidth="1"/>
    <col min="2564" max="2564" width="101.3046875" style="267" customWidth="1"/>
    <col min="2565" max="2565" width="11.3046875" style="267" customWidth="1"/>
    <col min="2566" max="2567" width="0" style="267" hidden="1" customWidth="1"/>
    <col min="2568" max="2568" width="9.69140625" style="267" bestFit="1" customWidth="1"/>
    <col min="2569" max="2816" width="9.07421875" style="267"/>
    <col min="2817" max="2817" width="5.765625" style="267" customWidth="1"/>
    <col min="2818" max="2818" width="10.3046875" style="267" customWidth="1"/>
    <col min="2819" max="2819" width="10.07421875" style="267" customWidth="1"/>
    <col min="2820" max="2820" width="101.3046875" style="267" customWidth="1"/>
    <col min="2821" max="2821" width="11.3046875" style="267" customWidth="1"/>
    <col min="2822" max="2823" width="0" style="267" hidden="1" customWidth="1"/>
    <col min="2824" max="2824" width="9.69140625" style="267" bestFit="1" customWidth="1"/>
    <col min="2825" max="3072" width="9.07421875" style="267"/>
    <col min="3073" max="3073" width="5.765625" style="267" customWidth="1"/>
    <col min="3074" max="3074" width="10.3046875" style="267" customWidth="1"/>
    <col min="3075" max="3075" width="10.07421875" style="267" customWidth="1"/>
    <col min="3076" max="3076" width="101.3046875" style="267" customWidth="1"/>
    <col min="3077" max="3077" width="11.3046875" style="267" customWidth="1"/>
    <col min="3078" max="3079" width="0" style="267" hidden="1" customWidth="1"/>
    <col min="3080" max="3080" width="9.69140625" style="267" bestFit="1" customWidth="1"/>
    <col min="3081" max="3328" width="9.07421875" style="267"/>
    <col min="3329" max="3329" width="5.765625" style="267" customWidth="1"/>
    <col min="3330" max="3330" width="10.3046875" style="267" customWidth="1"/>
    <col min="3331" max="3331" width="10.07421875" style="267" customWidth="1"/>
    <col min="3332" max="3332" width="101.3046875" style="267" customWidth="1"/>
    <col min="3333" max="3333" width="11.3046875" style="267" customWidth="1"/>
    <col min="3334" max="3335" width="0" style="267" hidden="1" customWidth="1"/>
    <col min="3336" max="3336" width="9.69140625" style="267" bestFit="1" customWidth="1"/>
    <col min="3337" max="3584" width="9.07421875" style="267"/>
    <col min="3585" max="3585" width="5.765625" style="267" customWidth="1"/>
    <col min="3586" max="3586" width="10.3046875" style="267" customWidth="1"/>
    <col min="3587" max="3587" width="10.07421875" style="267" customWidth="1"/>
    <col min="3588" max="3588" width="101.3046875" style="267" customWidth="1"/>
    <col min="3589" max="3589" width="11.3046875" style="267" customWidth="1"/>
    <col min="3590" max="3591" width="0" style="267" hidden="1" customWidth="1"/>
    <col min="3592" max="3592" width="9.69140625" style="267" bestFit="1" customWidth="1"/>
    <col min="3593" max="3840" width="9.07421875" style="267"/>
    <col min="3841" max="3841" width="5.765625" style="267" customWidth="1"/>
    <col min="3842" max="3842" width="10.3046875" style="267" customWidth="1"/>
    <col min="3843" max="3843" width="10.07421875" style="267" customWidth="1"/>
    <col min="3844" max="3844" width="101.3046875" style="267" customWidth="1"/>
    <col min="3845" max="3845" width="11.3046875" style="267" customWidth="1"/>
    <col min="3846" max="3847" width="0" style="267" hidden="1" customWidth="1"/>
    <col min="3848" max="3848" width="9.69140625" style="267" bestFit="1" customWidth="1"/>
    <col min="3849" max="4096" width="9.07421875" style="267"/>
    <col min="4097" max="4097" width="5.765625" style="267" customWidth="1"/>
    <col min="4098" max="4098" width="10.3046875" style="267" customWidth="1"/>
    <col min="4099" max="4099" width="10.07421875" style="267" customWidth="1"/>
    <col min="4100" max="4100" width="101.3046875" style="267" customWidth="1"/>
    <col min="4101" max="4101" width="11.3046875" style="267" customWidth="1"/>
    <col min="4102" max="4103" width="0" style="267" hidden="1" customWidth="1"/>
    <col min="4104" max="4104" width="9.69140625" style="267" bestFit="1" customWidth="1"/>
    <col min="4105" max="4352" width="9.07421875" style="267"/>
    <col min="4353" max="4353" width="5.765625" style="267" customWidth="1"/>
    <col min="4354" max="4354" width="10.3046875" style="267" customWidth="1"/>
    <col min="4355" max="4355" width="10.07421875" style="267" customWidth="1"/>
    <col min="4356" max="4356" width="101.3046875" style="267" customWidth="1"/>
    <col min="4357" max="4357" width="11.3046875" style="267" customWidth="1"/>
    <col min="4358" max="4359" width="0" style="267" hidden="1" customWidth="1"/>
    <col min="4360" max="4360" width="9.69140625" style="267" bestFit="1" customWidth="1"/>
    <col min="4361" max="4608" width="9.07421875" style="267"/>
    <col min="4609" max="4609" width="5.765625" style="267" customWidth="1"/>
    <col min="4610" max="4610" width="10.3046875" style="267" customWidth="1"/>
    <col min="4611" max="4611" width="10.07421875" style="267" customWidth="1"/>
    <col min="4612" max="4612" width="101.3046875" style="267" customWidth="1"/>
    <col min="4613" max="4613" width="11.3046875" style="267" customWidth="1"/>
    <col min="4614" max="4615" width="0" style="267" hidden="1" customWidth="1"/>
    <col min="4616" max="4616" width="9.69140625" style="267" bestFit="1" customWidth="1"/>
    <col min="4617" max="4864" width="9.07421875" style="267"/>
    <col min="4865" max="4865" width="5.765625" style="267" customWidth="1"/>
    <col min="4866" max="4866" width="10.3046875" style="267" customWidth="1"/>
    <col min="4867" max="4867" width="10.07421875" style="267" customWidth="1"/>
    <col min="4868" max="4868" width="101.3046875" style="267" customWidth="1"/>
    <col min="4869" max="4869" width="11.3046875" style="267" customWidth="1"/>
    <col min="4870" max="4871" width="0" style="267" hidden="1" customWidth="1"/>
    <col min="4872" max="4872" width="9.69140625" style="267" bestFit="1" customWidth="1"/>
    <col min="4873" max="5120" width="9.07421875" style="267"/>
    <col min="5121" max="5121" width="5.765625" style="267" customWidth="1"/>
    <col min="5122" max="5122" width="10.3046875" style="267" customWidth="1"/>
    <col min="5123" max="5123" width="10.07421875" style="267" customWidth="1"/>
    <col min="5124" max="5124" width="101.3046875" style="267" customWidth="1"/>
    <col min="5125" max="5125" width="11.3046875" style="267" customWidth="1"/>
    <col min="5126" max="5127" width="0" style="267" hidden="1" customWidth="1"/>
    <col min="5128" max="5128" width="9.69140625" style="267" bestFit="1" customWidth="1"/>
    <col min="5129" max="5376" width="9.07421875" style="267"/>
    <col min="5377" max="5377" width="5.765625" style="267" customWidth="1"/>
    <col min="5378" max="5378" width="10.3046875" style="267" customWidth="1"/>
    <col min="5379" max="5379" width="10.07421875" style="267" customWidth="1"/>
    <col min="5380" max="5380" width="101.3046875" style="267" customWidth="1"/>
    <col min="5381" max="5381" width="11.3046875" style="267" customWidth="1"/>
    <col min="5382" max="5383" width="0" style="267" hidden="1" customWidth="1"/>
    <col min="5384" max="5384" width="9.69140625" style="267" bestFit="1" customWidth="1"/>
    <col min="5385" max="5632" width="9.07421875" style="267"/>
    <col min="5633" max="5633" width="5.765625" style="267" customWidth="1"/>
    <col min="5634" max="5634" width="10.3046875" style="267" customWidth="1"/>
    <col min="5635" max="5635" width="10.07421875" style="267" customWidth="1"/>
    <col min="5636" max="5636" width="101.3046875" style="267" customWidth="1"/>
    <col min="5637" max="5637" width="11.3046875" style="267" customWidth="1"/>
    <col min="5638" max="5639" width="0" style="267" hidden="1" customWidth="1"/>
    <col min="5640" max="5640" width="9.69140625" style="267" bestFit="1" customWidth="1"/>
    <col min="5641" max="5888" width="9.07421875" style="267"/>
    <col min="5889" max="5889" width="5.765625" style="267" customWidth="1"/>
    <col min="5890" max="5890" width="10.3046875" style="267" customWidth="1"/>
    <col min="5891" max="5891" width="10.07421875" style="267" customWidth="1"/>
    <col min="5892" max="5892" width="101.3046875" style="267" customWidth="1"/>
    <col min="5893" max="5893" width="11.3046875" style="267" customWidth="1"/>
    <col min="5894" max="5895" width="0" style="267" hidden="1" customWidth="1"/>
    <col min="5896" max="5896" width="9.69140625" style="267" bestFit="1" customWidth="1"/>
    <col min="5897" max="6144" width="9.07421875" style="267"/>
    <col min="6145" max="6145" width="5.765625" style="267" customWidth="1"/>
    <col min="6146" max="6146" width="10.3046875" style="267" customWidth="1"/>
    <col min="6147" max="6147" width="10.07421875" style="267" customWidth="1"/>
    <col min="6148" max="6148" width="101.3046875" style="267" customWidth="1"/>
    <col min="6149" max="6149" width="11.3046875" style="267" customWidth="1"/>
    <col min="6150" max="6151" width="0" style="267" hidden="1" customWidth="1"/>
    <col min="6152" max="6152" width="9.69140625" style="267" bestFit="1" customWidth="1"/>
    <col min="6153" max="6400" width="9.07421875" style="267"/>
    <col min="6401" max="6401" width="5.765625" style="267" customWidth="1"/>
    <col min="6402" max="6402" width="10.3046875" style="267" customWidth="1"/>
    <col min="6403" max="6403" width="10.07421875" style="267" customWidth="1"/>
    <col min="6404" max="6404" width="101.3046875" style="267" customWidth="1"/>
    <col min="6405" max="6405" width="11.3046875" style="267" customWidth="1"/>
    <col min="6406" max="6407" width="0" style="267" hidden="1" customWidth="1"/>
    <col min="6408" max="6408" width="9.69140625" style="267" bestFit="1" customWidth="1"/>
    <col min="6409" max="6656" width="9.07421875" style="267"/>
    <col min="6657" max="6657" width="5.765625" style="267" customWidth="1"/>
    <col min="6658" max="6658" width="10.3046875" style="267" customWidth="1"/>
    <col min="6659" max="6659" width="10.07421875" style="267" customWidth="1"/>
    <col min="6660" max="6660" width="101.3046875" style="267" customWidth="1"/>
    <col min="6661" max="6661" width="11.3046875" style="267" customWidth="1"/>
    <col min="6662" max="6663" width="0" style="267" hidden="1" customWidth="1"/>
    <col min="6664" max="6664" width="9.69140625" style="267" bestFit="1" customWidth="1"/>
    <col min="6665" max="6912" width="9.07421875" style="267"/>
    <col min="6913" max="6913" width="5.765625" style="267" customWidth="1"/>
    <col min="6914" max="6914" width="10.3046875" style="267" customWidth="1"/>
    <col min="6915" max="6915" width="10.07421875" style="267" customWidth="1"/>
    <col min="6916" max="6916" width="101.3046875" style="267" customWidth="1"/>
    <col min="6917" max="6917" width="11.3046875" style="267" customWidth="1"/>
    <col min="6918" max="6919" width="0" style="267" hidden="1" customWidth="1"/>
    <col min="6920" max="6920" width="9.69140625" style="267" bestFit="1" customWidth="1"/>
    <col min="6921" max="7168" width="9.07421875" style="267"/>
    <col min="7169" max="7169" width="5.765625" style="267" customWidth="1"/>
    <col min="7170" max="7170" width="10.3046875" style="267" customWidth="1"/>
    <col min="7171" max="7171" width="10.07421875" style="267" customWidth="1"/>
    <col min="7172" max="7172" width="101.3046875" style="267" customWidth="1"/>
    <col min="7173" max="7173" width="11.3046875" style="267" customWidth="1"/>
    <col min="7174" max="7175" width="0" style="267" hidden="1" customWidth="1"/>
    <col min="7176" max="7176" width="9.69140625" style="267" bestFit="1" customWidth="1"/>
    <col min="7177" max="7424" width="9.07421875" style="267"/>
    <col min="7425" max="7425" width="5.765625" style="267" customWidth="1"/>
    <col min="7426" max="7426" width="10.3046875" style="267" customWidth="1"/>
    <col min="7427" max="7427" width="10.07421875" style="267" customWidth="1"/>
    <col min="7428" max="7428" width="101.3046875" style="267" customWidth="1"/>
    <col min="7429" max="7429" width="11.3046875" style="267" customWidth="1"/>
    <col min="7430" max="7431" width="0" style="267" hidden="1" customWidth="1"/>
    <col min="7432" max="7432" width="9.69140625" style="267" bestFit="1" customWidth="1"/>
    <col min="7433" max="7680" width="9.07421875" style="267"/>
    <col min="7681" max="7681" width="5.765625" style="267" customWidth="1"/>
    <col min="7682" max="7682" width="10.3046875" style="267" customWidth="1"/>
    <col min="7683" max="7683" width="10.07421875" style="267" customWidth="1"/>
    <col min="7684" max="7684" width="101.3046875" style="267" customWidth="1"/>
    <col min="7685" max="7685" width="11.3046875" style="267" customWidth="1"/>
    <col min="7686" max="7687" width="0" style="267" hidden="1" customWidth="1"/>
    <col min="7688" max="7688" width="9.69140625" style="267" bestFit="1" customWidth="1"/>
    <col min="7689" max="7936" width="9.07421875" style="267"/>
    <col min="7937" max="7937" width="5.765625" style="267" customWidth="1"/>
    <col min="7938" max="7938" width="10.3046875" style="267" customWidth="1"/>
    <col min="7939" max="7939" width="10.07421875" style="267" customWidth="1"/>
    <col min="7940" max="7940" width="101.3046875" style="267" customWidth="1"/>
    <col min="7941" max="7941" width="11.3046875" style="267" customWidth="1"/>
    <col min="7942" max="7943" width="0" style="267" hidden="1" customWidth="1"/>
    <col min="7944" max="7944" width="9.69140625" style="267" bestFit="1" customWidth="1"/>
    <col min="7945" max="8192" width="9.07421875" style="267"/>
    <col min="8193" max="8193" width="5.765625" style="267" customWidth="1"/>
    <col min="8194" max="8194" width="10.3046875" style="267" customWidth="1"/>
    <col min="8195" max="8195" width="10.07421875" style="267" customWidth="1"/>
    <col min="8196" max="8196" width="101.3046875" style="267" customWidth="1"/>
    <col min="8197" max="8197" width="11.3046875" style="267" customWidth="1"/>
    <col min="8198" max="8199" width="0" style="267" hidden="1" customWidth="1"/>
    <col min="8200" max="8200" width="9.69140625" style="267" bestFit="1" customWidth="1"/>
    <col min="8201" max="8448" width="9.07421875" style="267"/>
    <col min="8449" max="8449" width="5.765625" style="267" customWidth="1"/>
    <col min="8450" max="8450" width="10.3046875" style="267" customWidth="1"/>
    <col min="8451" max="8451" width="10.07421875" style="267" customWidth="1"/>
    <col min="8452" max="8452" width="101.3046875" style="267" customWidth="1"/>
    <col min="8453" max="8453" width="11.3046875" style="267" customWidth="1"/>
    <col min="8454" max="8455" width="0" style="267" hidden="1" customWidth="1"/>
    <col min="8456" max="8456" width="9.69140625" style="267" bestFit="1" customWidth="1"/>
    <col min="8457" max="8704" width="9.07421875" style="267"/>
    <col min="8705" max="8705" width="5.765625" style="267" customWidth="1"/>
    <col min="8706" max="8706" width="10.3046875" style="267" customWidth="1"/>
    <col min="8707" max="8707" width="10.07421875" style="267" customWidth="1"/>
    <col min="8708" max="8708" width="101.3046875" style="267" customWidth="1"/>
    <col min="8709" max="8709" width="11.3046875" style="267" customWidth="1"/>
    <col min="8710" max="8711" width="0" style="267" hidden="1" customWidth="1"/>
    <col min="8712" max="8712" width="9.69140625" style="267" bestFit="1" customWidth="1"/>
    <col min="8713" max="8960" width="9.07421875" style="267"/>
    <col min="8961" max="8961" width="5.765625" style="267" customWidth="1"/>
    <col min="8962" max="8962" width="10.3046875" style="267" customWidth="1"/>
    <col min="8963" max="8963" width="10.07421875" style="267" customWidth="1"/>
    <col min="8964" max="8964" width="101.3046875" style="267" customWidth="1"/>
    <col min="8965" max="8965" width="11.3046875" style="267" customWidth="1"/>
    <col min="8966" max="8967" width="0" style="267" hidden="1" customWidth="1"/>
    <col min="8968" max="8968" width="9.69140625" style="267" bestFit="1" customWidth="1"/>
    <col min="8969" max="9216" width="9.07421875" style="267"/>
    <col min="9217" max="9217" width="5.765625" style="267" customWidth="1"/>
    <col min="9218" max="9218" width="10.3046875" style="267" customWidth="1"/>
    <col min="9219" max="9219" width="10.07421875" style="267" customWidth="1"/>
    <col min="9220" max="9220" width="101.3046875" style="267" customWidth="1"/>
    <col min="9221" max="9221" width="11.3046875" style="267" customWidth="1"/>
    <col min="9222" max="9223" width="0" style="267" hidden="1" customWidth="1"/>
    <col min="9224" max="9224" width="9.69140625" style="267" bestFit="1" customWidth="1"/>
    <col min="9225" max="9472" width="9.07421875" style="267"/>
    <col min="9473" max="9473" width="5.765625" style="267" customWidth="1"/>
    <col min="9474" max="9474" width="10.3046875" style="267" customWidth="1"/>
    <col min="9475" max="9475" width="10.07421875" style="267" customWidth="1"/>
    <col min="9476" max="9476" width="101.3046875" style="267" customWidth="1"/>
    <col min="9477" max="9477" width="11.3046875" style="267" customWidth="1"/>
    <col min="9478" max="9479" width="0" style="267" hidden="1" customWidth="1"/>
    <col min="9480" max="9480" width="9.69140625" style="267" bestFit="1" customWidth="1"/>
    <col min="9481" max="9728" width="9.07421875" style="267"/>
    <col min="9729" max="9729" width="5.765625" style="267" customWidth="1"/>
    <col min="9730" max="9730" width="10.3046875" style="267" customWidth="1"/>
    <col min="9731" max="9731" width="10.07421875" style="267" customWidth="1"/>
    <col min="9732" max="9732" width="101.3046875" style="267" customWidth="1"/>
    <col min="9733" max="9733" width="11.3046875" style="267" customWidth="1"/>
    <col min="9734" max="9735" width="0" style="267" hidden="1" customWidth="1"/>
    <col min="9736" max="9736" width="9.69140625" style="267" bestFit="1" customWidth="1"/>
    <col min="9737" max="9984" width="9.07421875" style="267"/>
    <col min="9985" max="9985" width="5.765625" style="267" customWidth="1"/>
    <col min="9986" max="9986" width="10.3046875" style="267" customWidth="1"/>
    <col min="9987" max="9987" width="10.07421875" style="267" customWidth="1"/>
    <col min="9988" max="9988" width="101.3046875" style="267" customWidth="1"/>
    <col min="9989" max="9989" width="11.3046875" style="267" customWidth="1"/>
    <col min="9990" max="9991" width="0" style="267" hidden="1" customWidth="1"/>
    <col min="9992" max="9992" width="9.69140625" style="267" bestFit="1" customWidth="1"/>
    <col min="9993" max="10240" width="9.07421875" style="267"/>
    <col min="10241" max="10241" width="5.765625" style="267" customWidth="1"/>
    <col min="10242" max="10242" width="10.3046875" style="267" customWidth="1"/>
    <col min="10243" max="10243" width="10.07421875" style="267" customWidth="1"/>
    <col min="10244" max="10244" width="101.3046875" style="267" customWidth="1"/>
    <col min="10245" max="10245" width="11.3046875" style="267" customWidth="1"/>
    <col min="10246" max="10247" width="0" style="267" hidden="1" customWidth="1"/>
    <col min="10248" max="10248" width="9.69140625" style="267" bestFit="1" customWidth="1"/>
    <col min="10249" max="10496" width="9.07421875" style="267"/>
    <col min="10497" max="10497" width="5.765625" style="267" customWidth="1"/>
    <col min="10498" max="10498" width="10.3046875" style="267" customWidth="1"/>
    <col min="10499" max="10499" width="10.07421875" style="267" customWidth="1"/>
    <col min="10500" max="10500" width="101.3046875" style="267" customWidth="1"/>
    <col min="10501" max="10501" width="11.3046875" style="267" customWidth="1"/>
    <col min="10502" max="10503" width="0" style="267" hidden="1" customWidth="1"/>
    <col min="10504" max="10504" width="9.69140625" style="267" bestFit="1" customWidth="1"/>
    <col min="10505" max="10752" width="9.07421875" style="267"/>
    <col min="10753" max="10753" width="5.765625" style="267" customWidth="1"/>
    <col min="10754" max="10754" width="10.3046875" style="267" customWidth="1"/>
    <col min="10755" max="10755" width="10.07421875" style="267" customWidth="1"/>
    <col min="10756" max="10756" width="101.3046875" style="267" customWidth="1"/>
    <col min="10757" max="10757" width="11.3046875" style="267" customWidth="1"/>
    <col min="10758" max="10759" width="0" style="267" hidden="1" customWidth="1"/>
    <col min="10760" max="10760" width="9.69140625" style="267" bestFit="1" customWidth="1"/>
    <col min="10761" max="11008" width="9.07421875" style="267"/>
    <col min="11009" max="11009" width="5.765625" style="267" customWidth="1"/>
    <col min="11010" max="11010" width="10.3046875" style="267" customWidth="1"/>
    <col min="11011" max="11011" width="10.07421875" style="267" customWidth="1"/>
    <col min="11012" max="11012" width="101.3046875" style="267" customWidth="1"/>
    <col min="11013" max="11013" width="11.3046875" style="267" customWidth="1"/>
    <col min="11014" max="11015" width="0" style="267" hidden="1" customWidth="1"/>
    <col min="11016" max="11016" width="9.69140625" style="267" bestFit="1" customWidth="1"/>
    <col min="11017" max="11264" width="9.07421875" style="267"/>
    <col min="11265" max="11265" width="5.765625" style="267" customWidth="1"/>
    <col min="11266" max="11266" width="10.3046875" style="267" customWidth="1"/>
    <col min="11267" max="11267" width="10.07421875" style="267" customWidth="1"/>
    <col min="11268" max="11268" width="101.3046875" style="267" customWidth="1"/>
    <col min="11269" max="11269" width="11.3046875" style="267" customWidth="1"/>
    <col min="11270" max="11271" width="0" style="267" hidden="1" customWidth="1"/>
    <col min="11272" max="11272" width="9.69140625" style="267" bestFit="1" customWidth="1"/>
    <col min="11273" max="11520" width="9.07421875" style="267"/>
    <col min="11521" max="11521" width="5.765625" style="267" customWidth="1"/>
    <col min="11522" max="11522" width="10.3046875" style="267" customWidth="1"/>
    <col min="11523" max="11523" width="10.07421875" style="267" customWidth="1"/>
    <col min="11524" max="11524" width="101.3046875" style="267" customWidth="1"/>
    <col min="11525" max="11525" width="11.3046875" style="267" customWidth="1"/>
    <col min="11526" max="11527" width="0" style="267" hidden="1" customWidth="1"/>
    <col min="11528" max="11528" width="9.69140625" style="267" bestFit="1" customWidth="1"/>
    <col min="11529" max="11776" width="9.07421875" style="267"/>
    <col min="11777" max="11777" width="5.765625" style="267" customWidth="1"/>
    <col min="11778" max="11778" width="10.3046875" style="267" customWidth="1"/>
    <col min="11779" max="11779" width="10.07421875" style="267" customWidth="1"/>
    <col min="11780" max="11780" width="101.3046875" style="267" customWidth="1"/>
    <col min="11781" max="11781" width="11.3046875" style="267" customWidth="1"/>
    <col min="11782" max="11783" width="0" style="267" hidden="1" customWidth="1"/>
    <col min="11784" max="11784" width="9.69140625" style="267" bestFit="1" customWidth="1"/>
    <col min="11785" max="12032" width="9.07421875" style="267"/>
    <col min="12033" max="12033" width="5.765625" style="267" customWidth="1"/>
    <col min="12034" max="12034" width="10.3046875" style="267" customWidth="1"/>
    <col min="12035" max="12035" width="10.07421875" style="267" customWidth="1"/>
    <col min="12036" max="12036" width="101.3046875" style="267" customWidth="1"/>
    <col min="12037" max="12037" width="11.3046875" style="267" customWidth="1"/>
    <col min="12038" max="12039" width="0" style="267" hidden="1" customWidth="1"/>
    <col min="12040" max="12040" width="9.69140625" style="267" bestFit="1" customWidth="1"/>
    <col min="12041" max="12288" width="9.07421875" style="267"/>
    <col min="12289" max="12289" width="5.765625" style="267" customWidth="1"/>
    <col min="12290" max="12290" width="10.3046875" style="267" customWidth="1"/>
    <col min="12291" max="12291" width="10.07421875" style="267" customWidth="1"/>
    <col min="12292" max="12292" width="101.3046875" style="267" customWidth="1"/>
    <col min="12293" max="12293" width="11.3046875" style="267" customWidth="1"/>
    <col min="12294" max="12295" width="0" style="267" hidden="1" customWidth="1"/>
    <col min="12296" max="12296" width="9.69140625" style="267" bestFit="1" customWidth="1"/>
    <col min="12297" max="12544" width="9.07421875" style="267"/>
    <col min="12545" max="12545" width="5.765625" style="267" customWidth="1"/>
    <col min="12546" max="12546" width="10.3046875" style="267" customWidth="1"/>
    <col min="12547" max="12547" width="10.07421875" style="267" customWidth="1"/>
    <col min="12548" max="12548" width="101.3046875" style="267" customWidth="1"/>
    <col min="12549" max="12549" width="11.3046875" style="267" customWidth="1"/>
    <col min="12550" max="12551" width="0" style="267" hidden="1" customWidth="1"/>
    <col min="12552" max="12552" width="9.69140625" style="267" bestFit="1" customWidth="1"/>
    <col min="12553" max="12800" width="9.07421875" style="267"/>
    <col min="12801" max="12801" width="5.765625" style="267" customWidth="1"/>
    <col min="12802" max="12802" width="10.3046875" style="267" customWidth="1"/>
    <col min="12803" max="12803" width="10.07421875" style="267" customWidth="1"/>
    <col min="12804" max="12804" width="101.3046875" style="267" customWidth="1"/>
    <col min="12805" max="12805" width="11.3046875" style="267" customWidth="1"/>
    <col min="12806" max="12807" width="0" style="267" hidden="1" customWidth="1"/>
    <col min="12808" max="12808" width="9.69140625" style="267" bestFit="1" customWidth="1"/>
    <col min="12809" max="13056" width="9.07421875" style="267"/>
    <col min="13057" max="13057" width="5.765625" style="267" customWidth="1"/>
    <col min="13058" max="13058" width="10.3046875" style="267" customWidth="1"/>
    <col min="13059" max="13059" width="10.07421875" style="267" customWidth="1"/>
    <col min="13060" max="13060" width="101.3046875" style="267" customWidth="1"/>
    <col min="13061" max="13061" width="11.3046875" style="267" customWidth="1"/>
    <col min="13062" max="13063" width="0" style="267" hidden="1" customWidth="1"/>
    <col min="13064" max="13064" width="9.69140625" style="267" bestFit="1" customWidth="1"/>
    <col min="13065" max="13312" width="9.07421875" style="267"/>
    <col min="13313" max="13313" width="5.765625" style="267" customWidth="1"/>
    <col min="13314" max="13314" width="10.3046875" style="267" customWidth="1"/>
    <col min="13315" max="13315" width="10.07421875" style="267" customWidth="1"/>
    <col min="13316" max="13316" width="101.3046875" style="267" customWidth="1"/>
    <col min="13317" max="13317" width="11.3046875" style="267" customWidth="1"/>
    <col min="13318" max="13319" width="0" style="267" hidden="1" customWidth="1"/>
    <col min="13320" max="13320" width="9.69140625" style="267" bestFit="1" customWidth="1"/>
    <col min="13321" max="13568" width="9.07421875" style="267"/>
    <col min="13569" max="13569" width="5.765625" style="267" customWidth="1"/>
    <col min="13570" max="13570" width="10.3046875" style="267" customWidth="1"/>
    <col min="13571" max="13571" width="10.07421875" style="267" customWidth="1"/>
    <col min="13572" max="13572" width="101.3046875" style="267" customWidth="1"/>
    <col min="13573" max="13573" width="11.3046875" style="267" customWidth="1"/>
    <col min="13574" max="13575" width="0" style="267" hidden="1" customWidth="1"/>
    <col min="13576" max="13576" width="9.69140625" style="267" bestFit="1" customWidth="1"/>
    <col min="13577" max="13824" width="9.07421875" style="267"/>
    <col min="13825" max="13825" width="5.765625" style="267" customWidth="1"/>
    <col min="13826" max="13826" width="10.3046875" style="267" customWidth="1"/>
    <col min="13827" max="13827" width="10.07421875" style="267" customWidth="1"/>
    <col min="13828" max="13828" width="101.3046875" style="267" customWidth="1"/>
    <col min="13829" max="13829" width="11.3046875" style="267" customWidth="1"/>
    <col min="13830" max="13831" width="0" style="267" hidden="1" customWidth="1"/>
    <col min="13832" max="13832" width="9.69140625" style="267" bestFit="1" customWidth="1"/>
    <col min="13833" max="14080" width="9.07421875" style="267"/>
    <col min="14081" max="14081" width="5.765625" style="267" customWidth="1"/>
    <col min="14082" max="14082" width="10.3046875" style="267" customWidth="1"/>
    <col min="14083" max="14083" width="10.07421875" style="267" customWidth="1"/>
    <col min="14084" max="14084" width="101.3046875" style="267" customWidth="1"/>
    <col min="14085" max="14085" width="11.3046875" style="267" customWidth="1"/>
    <col min="14086" max="14087" width="0" style="267" hidden="1" customWidth="1"/>
    <col min="14088" max="14088" width="9.69140625" style="267" bestFit="1" customWidth="1"/>
    <col min="14089" max="14336" width="9.07421875" style="267"/>
    <col min="14337" max="14337" width="5.765625" style="267" customWidth="1"/>
    <col min="14338" max="14338" width="10.3046875" style="267" customWidth="1"/>
    <col min="14339" max="14339" width="10.07421875" style="267" customWidth="1"/>
    <col min="14340" max="14340" width="101.3046875" style="267" customWidth="1"/>
    <col min="14341" max="14341" width="11.3046875" style="267" customWidth="1"/>
    <col min="14342" max="14343" width="0" style="267" hidden="1" customWidth="1"/>
    <col min="14344" max="14344" width="9.69140625" style="267" bestFit="1" customWidth="1"/>
    <col min="14345" max="14592" width="9.07421875" style="267"/>
    <col min="14593" max="14593" width="5.765625" style="267" customWidth="1"/>
    <col min="14594" max="14594" width="10.3046875" style="267" customWidth="1"/>
    <col min="14595" max="14595" width="10.07421875" style="267" customWidth="1"/>
    <col min="14596" max="14596" width="101.3046875" style="267" customWidth="1"/>
    <col min="14597" max="14597" width="11.3046875" style="267" customWidth="1"/>
    <col min="14598" max="14599" width="0" style="267" hidden="1" customWidth="1"/>
    <col min="14600" max="14600" width="9.69140625" style="267" bestFit="1" customWidth="1"/>
    <col min="14601" max="14848" width="9.07421875" style="267"/>
    <col min="14849" max="14849" width="5.765625" style="267" customWidth="1"/>
    <col min="14850" max="14850" width="10.3046875" style="267" customWidth="1"/>
    <col min="14851" max="14851" width="10.07421875" style="267" customWidth="1"/>
    <col min="14852" max="14852" width="101.3046875" style="267" customWidth="1"/>
    <col min="14853" max="14853" width="11.3046875" style="267" customWidth="1"/>
    <col min="14854" max="14855" width="0" style="267" hidden="1" customWidth="1"/>
    <col min="14856" max="14856" width="9.69140625" style="267" bestFit="1" customWidth="1"/>
    <col min="14857" max="15104" width="9.07421875" style="267"/>
    <col min="15105" max="15105" width="5.765625" style="267" customWidth="1"/>
    <col min="15106" max="15106" width="10.3046875" style="267" customWidth="1"/>
    <col min="15107" max="15107" width="10.07421875" style="267" customWidth="1"/>
    <col min="15108" max="15108" width="101.3046875" style="267" customWidth="1"/>
    <col min="15109" max="15109" width="11.3046875" style="267" customWidth="1"/>
    <col min="15110" max="15111" width="0" style="267" hidden="1" customWidth="1"/>
    <col min="15112" max="15112" width="9.69140625" style="267" bestFit="1" customWidth="1"/>
    <col min="15113" max="15360" width="9.07421875" style="267"/>
    <col min="15361" max="15361" width="5.765625" style="267" customWidth="1"/>
    <col min="15362" max="15362" width="10.3046875" style="267" customWidth="1"/>
    <col min="15363" max="15363" width="10.07421875" style="267" customWidth="1"/>
    <col min="15364" max="15364" width="101.3046875" style="267" customWidth="1"/>
    <col min="15365" max="15365" width="11.3046875" style="267" customWidth="1"/>
    <col min="15366" max="15367" width="0" style="267" hidden="1" customWidth="1"/>
    <col min="15368" max="15368" width="9.69140625" style="267" bestFit="1" customWidth="1"/>
    <col min="15369" max="15616" width="9.07421875" style="267"/>
    <col min="15617" max="15617" width="5.765625" style="267" customWidth="1"/>
    <col min="15618" max="15618" width="10.3046875" style="267" customWidth="1"/>
    <col min="15619" max="15619" width="10.07421875" style="267" customWidth="1"/>
    <col min="15620" max="15620" width="101.3046875" style="267" customWidth="1"/>
    <col min="15621" max="15621" width="11.3046875" style="267" customWidth="1"/>
    <col min="15622" max="15623" width="0" style="267" hidden="1" customWidth="1"/>
    <col min="15624" max="15624" width="9.69140625" style="267" bestFit="1" customWidth="1"/>
    <col min="15625" max="15872" width="9.07421875" style="267"/>
    <col min="15873" max="15873" width="5.765625" style="267" customWidth="1"/>
    <col min="15874" max="15874" width="10.3046875" style="267" customWidth="1"/>
    <col min="15875" max="15875" width="10.07421875" style="267" customWidth="1"/>
    <col min="15876" max="15876" width="101.3046875" style="267" customWidth="1"/>
    <col min="15877" max="15877" width="11.3046875" style="267" customWidth="1"/>
    <col min="15878" max="15879" width="0" style="267" hidden="1" customWidth="1"/>
    <col min="15880" max="15880" width="9.69140625" style="267" bestFit="1" customWidth="1"/>
    <col min="15881" max="16128" width="9.07421875" style="267"/>
    <col min="16129" max="16129" width="5.765625" style="267" customWidth="1"/>
    <col min="16130" max="16130" width="10.3046875" style="267" customWidth="1"/>
    <col min="16131" max="16131" width="10.07421875" style="267" customWidth="1"/>
    <col min="16132" max="16132" width="101.3046875" style="267" customWidth="1"/>
    <col min="16133" max="16133" width="11.3046875" style="267" customWidth="1"/>
    <col min="16134" max="16135" width="0" style="267" hidden="1" customWidth="1"/>
    <col min="16136" max="16136" width="9.69140625" style="267" bestFit="1" customWidth="1"/>
    <col min="16137" max="16384" width="9.07421875" style="267"/>
  </cols>
  <sheetData>
    <row r="2" spans="1:7">
      <c r="A2" s="1513" t="s">
        <v>628</v>
      </c>
      <c r="B2" s="1513"/>
      <c r="C2" s="1513"/>
      <c r="D2" s="1513"/>
      <c r="E2" s="1513"/>
      <c r="F2" s="1513"/>
      <c r="G2" s="1513"/>
    </row>
    <row r="3" spans="1:7" hidden="1">
      <c r="A3" s="268"/>
      <c r="B3" s="268"/>
      <c r="C3" s="268"/>
      <c r="D3" s="268"/>
      <c r="E3" s="268"/>
      <c r="F3" s="268"/>
      <c r="G3" s="268"/>
    </row>
    <row r="4" spans="1:7">
      <c r="C4" s="1514" t="s">
        <v>353</v>
      </c>
      <c r="D4" s="1514"/>
      <c r="E4" s="1514"/>
      <c r="F4" s="1514"/>
      <c r="G4" s="1514"/>
    </row>
    <row r="5" spans="1:7">
      <c r="A5" s="269" t="s">
        <v>629</v>
      </c>
      <c r="B5" s="269" t="s">
        <v>630</v>
      </c>
      <c r="C5" s="269" t="s">
        <v>353</v>
      </c>
      <c r="D5" s="269" t="s">
        <v>631</v>
      </c>
      <c r="E5" s="269" t="s">
        <v>14</v>
      </c>
      <c r="F5" s="270" t="s">
        <v>632</v>
      </c>
      <c r="G5" s="270" t="s">
        <v>633</v>
      </c>
    </row>
    <row r="6" spans="1:7">
      <c r="A6" s="271"/>
      <c r="B6" s="272"/>
      <c r="C6" s="273">
        <v>10000</v>
      </c>
      <c r="D6" s="274" t="s">
        <v>634</v>
      </c>
      <c r="E6" s="275" t="s">
        <v>635</v>
      </c>
      <c r="F6" s="276"/>
      <c r="G6" s="276"/>
    </row>
    <row r="7" spans="1:7">
      <c r="A7" s="277"/>
      <c r="B7" s="278">
        <v>44564</v>
      </c>
      <c r="C7" s="276">
        <v>-605</v>
      </c>
      <c r="D7" s="272" t="s">
        <v>636</v>
      </c>
      <c r="E7" s="279" t="s">
        <v>635</v>
      </c>
      <c r="F7" s="276"/>
      <c r="G7" s="276"/>
    </row>
    <row r="8" spans="1:7">
      <c r="A8" s="277"/>
      <c r="B8" s="278">
        <v>44607</v>
      </c>
      <c r="C8" s="276">
        <v>-1000</v>
      </c>
      <c r="D8" s="272" t="s">
        <v>637</v>
      </c>
      <c r="E8" s="272" t="s">
        <v>635</v>
      </c>
      <c r="F8" s="276"/>
      <c r="G8" s="276"/>
    </row>
    <row r="9" spans="1:7" s="285" customFormat="1">
      <c r="A9" s="280">
        <v>84</v>
      </c>
      <c r="B9" s="281">
        <v>44706</v>
      </c>
      <c r="C9" s="282">
        <v>-1000</v>
      </c>
      <c r="D9" s="283" t="s">
        <v>638</v>
      </c>
      <c r="E9" s="284" t="s">
        <v>639</v>
      </c>
      <c r="F9" s="284"/>
    </row>
    <row r="10" spans="1:7" s="285" customFormat="1">
      <c r="A10" s="280">
        <v>85</v>
      </c>
      <c r="B10" s="281">
        <v>44720</v>
      </c>
      <c r="C10" s="282">
        <v>-250</v>
      </c>
      <c r="D10" s="283" t="s">
        <v>640</v>
      </c>
      <c r="E10" s="284" t="s">
        <v>639</v>
      </c>
      <c r="F10" s="284"/>
    </row>
    <row r="11" spans="1:7">
      <c r="A11" s="277"/>
      <c r="B11" s="278"/>
      <c r="C11" s="273">
        <f>SUM(C6:C10)</f>
        <v>7145</v>
      </c>
      <c r="D11" s="286" t="s">
        <v>641</v>
      </c>
      <c r="E11" s="279"/>
      <c r="F11" s="276"/>
      <c r="G11" s="276"/>
    </row>
    <row r="12" spans="1:7">
      <c r="A12" s="277"/>
      <c r="B12" s="278"/>
      <c r="C12" s="273"/>
      <c r="D12" s="274"/>
      <c r="E12" s="279"/>
      <c r="F12" s="276"/>
      <c r="G12" s="276"/>
    </row>
    <row r="13" spans="1:7">
      <c r="A13" s="287"/>
      <c r="B13" s="288"/>
      <c r="C13" s="289"/>
      <c r="D13" s="274" t="s">
        <v>642</v>
      </c>
      <c r="E13" s="290"/>
      <c r="F13" s="276"/>
      <c r="G13" s="276"/>
    </row>
    <row r="14" spans="1:7" s="285" customFormat="1">
      <c r="A14" s="280"/>
      <c r="B14" s="281"/>
      <c r="C14" s="282">
        <v>-163.9</v>
      </c>
      <c r="D14" s="283" t="s">
        <v>643</v>
      </c>
      <c r="E14" s="284" t="s">
        <v>639</v>
      </c>
      <c r="F14" s="284"/>
    </row>
    <row r="15" spans="1:7" s="285" customFormat="1">
      <c r="A15" s="280"/>
      <c r="B15" s="281"/>
      <c r="C15" s="282"/>
      <c r="D15" s="283"/>
      <c r="E15" s="284"/>
      <c r="F15" s="291"/>
    </row>
    <row r="16" spans="1:7">
      <c r="A16" s="292"/>
      <c r="B16" s="272"/>
      <c r="C16" s="273">
        <f>SUM(C14:C15)</f>
        <v>-163.9</v>
      </c>
      <c r="D16" s="293"/>
      <c r="E16" s="272"/>
    </row>
    <row r="17" spans="1:5">
      <c r="A17" s="292"/>
      <c r="B17" s="272"/>
      <c r="C17" s="276"/>
      <c r="D17" s="293"/>
      <c r="E17" s="272"/>
    </row>
    <row r="18" spans="1:5">
      <c r="A18" s="292"/>
      <c r="B18" s="272"/>
      <c r="C18" s="276"/>
      <c r="D18" s="293"/>
      <c r="E18" s="272"/>
    </row>
    <row r="19" spans="1:5">
      <c r="A19" s="292"/>
      <c r="B19" s="272"/>
      <c r="C19" s="276"/>
      <c r="D19" s="293"/>
      <c r="E19" s="272"/>
    </row>
    <row r="20" spans="1:5">
      <c r="A20" s="292"/>
      <c r="B20" s="272"/>
      <c r="C20" s="276"/>
      <c r="D20" s="293"/>
      <c r="E20" s="272"/>
    </row>
    <row r="21" spans="1:5">
      <c r="A21" s="292"/>
      <c r="B21" s="272"/>
      <c r="C21" s="272"/>
      <c r="D21" s="272"/>
      <c r="E21" s="272"/>
    </row>
    <row r="22" spans="1:5">
      <c r="A22" s="292"/>
      <c r="B22" s="272"/>
      <c r="C22" s="273"/>
      <c r="D22" s="272"/>
      <c r="E22" s="272"/>
    </row>
    <row r="23" spans="1:5">
      <c r="A23" s="292"/>
      <c r="B23" s="272"/>
      <c r="C23" s="276"/>
      <c r="D23" s="272"/>
      <c r="E23" s="272"/>
    </row>
    <row r="24" spans="1:5">
      <c r="A24" s="292"/>
      <c r="B24" s="272"/>
      <c r="C24" s="276"/>
      <c r="D24" s="272"/>
      <c r="E24" s="272"/>
    </row>
    <row r="25" spans="1:5">
      <c r="A25" s="292"/>
      <c r="B25" s="272"/>
      <c r="C25" s="276"/>
      <c r="D25" s="272"/>
      <c r="E25" s="272"/>
    </row>
    <row r="26" spans="1:5">
      <c r="A26" s="292"/>
      <c r="B26" s="272"/>
      <c r="C26" s="273"/>
      <c r="D26" s="272"/>
      <c r="E26" s="272"/>
    </row>
  </sheetData>
  <mergeCells count="2">
    <mergeCell ref="A2:G2"/>
    <mergeCell ref="C4:G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0"/>
  <sheetViews>
    <sheetView workbookViewId="0">
      <selection activeCell="D23" sqref="D23"/>
    </sheetView>
  </sheetViews>
  <sheetFormatPr defaultColWidth="9.07421875" defaultRowHeight="12.45"/>
  <cols>
    <col min="1" max="1" width="6.69140625" style="294" customWidth="1"/>
    <col min="2" max="2" width="10.3046875" style="294" customWidth="1"/>
    <col min="3" max="3" width="10.07421875" style="295" customWidth="1"/>
    <col min="4" max="4" width="116.4609375" style="285" customWidth="1"/>
    <col min="5" max="5" width="11" style="285" customWidth="1"/>
    <col min="6" max="6" width="14.53515625" style="285" hidden="1" customWidth="1"/>
    <col min="7" max="256" width="9.07421875" style="285"/>
    <col min="257" max="257" width="6.69140625" style="285" customWidth="1"/>
    <col min="258" max="258" width="10.3046875" style="285" customWidth="1"/>
    <col min="259" max="259" width="10.07421875" style="285" customWidth="1"/>
    <col min="260" max="260" width="116.4609375" style="285" customWidth="1"/>
    <col min="261" max="261" width="11" style="285" customWidth="1"/>
    <col min="262" max="262" width="0" style="285" hidden="1" customWidth="1"/>
    <col min="263" max="512" width="9.07421875" style="285"/>
    <col min="513" max="513" width="6.69140625" style="285" customWidth="1"/>
    <col min="514" max="514" width="10.3046875" style="285" customWidth="1"/>
    <col min="515" max="515" width="10.07421875" style="285" customWidth="1"/>
    <col min="516" max="516" width="116.4609375" style="285" customWidth="1"/>
    <col min="517" max="517" width="11" style="285" customWidth="1"/>
    <col min="518" max="518" width="0" style="285" hidden="1" customWidth="1"/>
    <col min="519" max="768" width="9.07421875" style="285"/>
    <col min="769" max="769" width="6.69140625" style="285" customWidth="1"/>
    <col min="770" max="770" width="10.3046875" style="285" customWidth="1"/>
    <col min="771" max="771" width="10.07421875" style="285" customWidth="1"/>
    <col min="772" max="772" width="116.4609375" style="285" customWidth="1"/>
    <col min="773" max="773" width="11" style="285" customWidth="1"/>
    <col min="774" max="774" width="0" style="285" hidden="1" customWidth="1"/>
    <col min="775" max="1024" width="9.07421875" style="285"/>
    <col min="1025" max="1025" width="6.69140625" style="285" customWidth="1"/>
    <col min="1026" max="1026" width="10.3046875" style="285" customWidth="1"/>
    <col min="1027" max="1027" width="10.07421875" style="285" customWidth="1"/>
    <col min="1028" max="1028" width="116.4609375" style="285" customWidth="1"/>
    <col min="1029" max="1029" width="11" style="285" customWidth="1"/>
    <col min="1030" max="1030" width="0" style="285" hidden="1" customWidth="1"/>
    <col min="1031" max="1280" width="9.07421875" style="285"/>
    <col min="1281" max="1281" width="6.69140625" style="285" customWidth="1"/>
    <col min="1282" max="1282" width="10.3046875" style="285" customWidth="1"/>
    <col min="1283" max="1283" width="10.07421875" style="285" customWidth="1"/>
    <col min="1284" max="1284" width="116.4609375" style="285" customWidth="1"/>
    <col min="1285" max="1285" width="11" style="285" customWidth="1"/>
    <col min="1286" max="1286" width="0" style="285" hidden="1" customWidth="1"/>
    <col min="1287" max="1536" width="9.07421875" style="285"/>
    <col min="1537" max="1537" width="6.69140625" style="285" customWidth="1"/>
    <col min="1538" max="1538" width="10.3046875" style="285" customWidth="1"/>
    <col min="1539" max="1539" width="10.07421875" style="285" customWidth="1"/>
    <col min="1540" max="1540" width="116.4609375" style="285" customWidth="1"/>
    <col min="1541" max="1541" width="11" style="285" customWidth="1"/>
    <col min="1542" max="1542" width="0" style="285" hidden="1" customWidth="1"/>
    <col min="1543" max="1792" width="9.07421875" style="285"/>
    <col min="1793" max="1793" width="6.69140625" style="285" customWidth="1"/>
    <col min="1794" max="1794" width="10.3046875" style="285" customWidth="1"/>
    <col min="1795" max="1795" width="10.07421875" style="285" customWidth="1"/>
    <col min="1796" max="1796" width="116.4609375" style="285" customWidth="1"/>
    <col min="1797" max="1797" width="11" style="285" customWidth="1"/>
    <col min="1798" max="1798" width="0" style="285" hidden="1" customWidth="1"/>
    <col min="1799" max="2048" width="9.07421875" style="285"/>
    <col min="2049" max="2049" width="6.69140625" style="285" customWidth="1"/>
    <col min="2050" max="2050" width="10.3046875" style="285" customWidth="1"/>
    <col min="2051" max="2051" width="10.07421875" style="285" customWidth="1"/>
    <col min="2052" max="2052" width="116.4609375" style="285" customWidth="1"/>
    <col min="2053" max="2053" width="11" style="285" customWidth="1"/>
    <col min="2054" max="2054" width="0" style="285" hidden="1" customWidth="1"/>
    <col min="2055" max="2304" width="9.07421875" style="285"/>
    <col min="2305" max="2305" width="6.69140625" style="285" customWidth="1"/>
    <col min="2306" max="2306" width="10.3046875" style="285" customWidth="1"/>
    <col min="2307" max="2307" width="10.07421875" style="285" customWidth="1"/>
    <col min="2308" max="2308" width="116.4609375" style="285" customWidth="1"/>
    <col min="2309" max="2309" width="11" style="285" customWidth="1"/>
    <col min="2310" max="2310" width="0" style="285" hidden="1" customWidth="1"/>
    <col min="2311" max="2560" width="9.07421875" style="285"/>
    <col min="2561" max="2561" width="6.69140625" style="285" customWidth="1"/>
    <col min="2562" max="2562" width="10.3046875" style="285" customWidth="1"/>
    <col min="2563" max="2563" width="10.07421875" style="285" customWidth="1"/>
    <col min="2564" max="2564" width="116.4609375" style="285" customWidth="1"/>
    <col min="2565" max="2565" width="11" style="285" customWidth="1"/>
    <col min="2566" max="2566" width="0" style="285" hidden="1" customWidth="1"/>
    <col min="2567" max="2816" width="9.07421875" style="285"/>
    <col min="2817" max="2817" width="6.69140625" style="285" customWidth="1"/>
    <col min="2818" max="2818" width="10.3046875" style="285" customWidth="1"/>
    <col min="2819" max="2819" width="10.07421875" style="285" customWidth="1"/>
    <col min="2820" max="2820" width="116.4609375" style="285" customWidth="1"/>
    <col min="2821" max="2821" width="11" style="285" customWidth="1"/>
    <col min="2822" max="2822" width="0" style="285" hidden="1" customWidth="1"/>
    <col min="2823" max="3072" width="9.07421875" style="285"/>
    <col min="3073" max="3073" width="6.69140625" style="285" customWidth="1"/>
    <col min="3074" max="3074" width="10.3046875" style="285" customWidth="1"/>
    <col min="3075" max="3075" width="10.07421875" style="285" customWidth="1"/>
    <col min="3076" max="3076" width="116.4609375" style="285" customWidth="1"/>
    <col min="3077" max="3077" width="11" style="285" customWidth="1"/>
    <col min="3078" max="3078" width="0" style="285" hidden="1" customWidth="1"/>
    <col min="3079" max="3328" width="9.07421875" style="285"/>
    <col min="3329" max="3329" width="6.69140625" style="285" customWidth="1"/>
    <col min="3330" max="3330" width="10.3046875" style="285" customWidth="1"/>
    <col min="3331" max="3331" width="10.07421875" style="285" customWidth="1"/>
    <col min="3332" max="3332" width="116.4609375" style="285" customWidth="1"/>
    <col min="3333" max="3333" width="11" style="285" customWidth="1"/>
    <col min="3334" max="3334" width="0" style="285" hidden="1" customWidth="1"/>
    <col min="3335" max="3584" width="9.07421875" style="285"/>
    <col min="3585" max="3585" width="6.69140625" style="285" customWidth="1"/>
    <col min="3586" max="3586" width="10.3046875" style="285" customWidth="1"/>
    <col min="3587" max="3587" width="10.07421875" style="285" customWidth="1"/>
    <col min="3588" max="3588" width="116.4609375" style="285" customWidth="1"/>
    <col min="3589" max="3589" width="11" style="285" customWidth="1"/>
    <col min="3590" max="3590" width="0" style="285" hidden="1" customWidth="1"/>
    <col min="3591" max="3840" width="9.07421875" style="285"/>
    <col min="3841" max="3841" width="6.69140625" style="285" customWidth="1"/>
    <col min="3842" max="3842" width="10.3046875" style="285" customWidth="1"/>
    <col min="3843" max="3843" width="10.07421875" style="285" customWidth="1"/>
    <col min="3844" max="3844" width="116.4609375" style="285" customWidth="1"/>
    <col min="3845" max="3845" width="11" style="285" customWidth="1"/>
    <col min="3846" max="3846" width="0" style="285" hidden="1" customWidth="1"/>
    <col min="3847" max="4096" width="9.07421875" style="285"/>
    <col min="4097" max="4097" width="6.69140625" style="285" customWidth="1"/>
    <col min="4098" max="4098" width="10.3046875" style="285" customWidth="1"/>
    <col min="4099" max="4099" width="10.07421875" style="285" customWidth="1"/>
    <col min="4100" max="4100" width="116.4609375" style="285" customWidth="1"/>
    <col min="4101" max="4101" width="11" style="285" customWidth="1"/>
    <col min="4102" max="4102" width="0" style="285" hidden="1" customWidth="1"/>
    <col min="4103" max="4352" width="9.07421875" style="285"/>
    <col min="4353" max="4353" width="6.69140625" style="285" customWidth="1"/>
    <col min="4354" max="4354" width="10.3046875" style="285" customWidth="1"/>
    <col min="4355" max="4355" width="10.07421875" style="285" customWidth="1"/>
    <col min="4356" max="4356" width="116.4609375" style="285" customWidth="1"/>
    <col min="4357" max="4357" width="11" style="285" customWidth="1"/>
    <col min="4358" max="4358" width="0" style="285" hidden="1" customWidth="1"/>
    <col min="4359" max="4608" width="9.07421875" style="285"/>
    <col min="4609" max="4609" width="6.69140625" style="285" customWidth="1"/>
    <col min="4610" max="4610" width="10.3046875" style="285" customWidth="1"/>
    <col min="4611" max="4611" width="10.07421875" style="285" customWidth="1"/>
    <col min="4612" max="4612" width="116.4609375" style="285" customWidth="1"/>
    <col min="4613" max="4613" width="11" style="285" customWidth="1"/>
    <col min="4614" max="4614" width="0" style="285" hidden="1" customWidth="1"/>
    <col min="4615" max="4864" width="9.07421875" style="285"/>
    <col min="4865" max="4865" width="6.69140625" style="285" customWidth="1"/>
    <col min="4866" max="4866" width="10.3046875" style="285" customWidth="1"/>
    <col min="4867" max="4867" width="10.07421875" style="285" customWidth="1"/>
    <col min="4868" max="4868" width="116.4609375" style="285" customWidth="1"/>
    <col min="4869" max="4869" width="11" style="285" customWidth="1"/>
    <col min="4870" max="4870" width="0" style="285" hidden="1" customWidth="1"/>
    <col min="4871" max="5120" width="9.07421875" style="285"/>
    <col min="5121" max="5121" width="6.69140625" style="285" customWidth="1"/>
    <col min="5122" max="5122" width="10.3046875" style="285" customWidth="1"/>
    <col min="5123" max="5123" width="10.07421875" style="285" customWidth="1"/>
    <col min="5124" max="5124" width="116.4609375" style="285" customWidth="1"/>
    <col min="5125" max="5125" width="11" style="285" customWidth="1"/>
    <col min="5126" max="5126" width="0" style="285" hidden="1" customWidth="1"/>
    <col min="5127" max="5376" width="9.07421875" style="285"/>
    <col min="5377" max="5377" width="6.69140625" style="285" customWidth="1"/>
    <col min="5378" max="5378" width="10.3046875" style="285" customWidth="1"/>
    <col min="5379" max="5379" width="10.07421875" style="285" customWidth="1"/>
    <col min="5380" max="5380" width="116.4609375" style="285" customWidth="1"/>
    <col min="5381" max="5381" width="11" style="285" customWidth="1"/>
    <col min="5382" max="5382" width="0" style="285" hidden="1" customWidth="1"/>
    <col min="5383" max="5632" width="9.07421875" style="285"/>
    <col min="5633" max="5633" width="6.69140625" style="285" customWidth="1"/>
    <col min="5634" max="5634" width="10.3046875" style="285" customWidth="1"/>
    <col min="5635" max="5635" width="10.07421875" style="285" customWidth="1"/>
    <col min="5636" max="5636" width="116.4609375" style="285" customWidth="1"/>
    <col min="5637" max="5637" width="11" style="285" customWidth="1"/>
    <col min="5638" max="5638" width="0" style="285" hidden="1" customWidth="1"/>
    <col min="5639" max="5888" width="9.07421875" style="285"/>
    <col min="5889" max="5889" width="6.69140625" style="285" customWidth="1"/>
    <col min="5890" max="5890" width="10.3046875" style="285" customWidth="1"/>
    <col min="5891" max="5891" width="10.07421875" style="285" customWidth="1"/>
    <col min="5892" max="5892" width="116.4609375" style="285" customWidth="1"/>
    <col min="5893" max="5893" width="11" style="285" customWidth="1"/>
    <col min="5894" max="5894" width="0" style="285" hidden="1" customWidth="1"/>
    <col min="5895" max="6144" width="9.07421875" style="285"/>
    <col min="6145" max="6145" width="6.69140625" style="285" customWidth="1"/>
    <col min="6146" max="6146" width="10.3046875" style="285" customWidth="1"/>
    <col min="6147" max="6147" width="10.07421875" style="285" customWidth="1"/>
    <col min="6148" max="6148" width="116.4609375" style="285" customWidth="1"/>
    <col min="6149" max="6149" width="11" style="285" customWidth="1"/>
    <col min="6150" max="6150" width="0" style="285" hidden="1" customWidth="1"/>
    <col min="6151" max="6400" width="9.07421875" style="285"/>
    <col min="6401" max="6401" width="6.69140625" style="285" customWidth="1"/>
    <col min="6402" max="6402" width="10.3046875" style="285" customWidth="1"/>
    <col min="6403" max="6403" width="10.07421875" style="285" customWidth="1"/>
    <col min="6404" max="6404" width="116.4609375" style="285" customWidth="1"/>
    <col min="6405" max="6405" width="11" style="285" customWidth="1"/>
    <col min="6406" max="6406" width="0" style="285" hidden="1" customWidth="1"/>
    <col min="6407" max="6656" width="9.07421875" style="285"/>
    <col min="6657" max="6657" width="6.69140625" style="285" customWidth="1"/>
    <col min="6658" max="6658" width="10.3046875" style="285" customWidth="1"/>
    <col min="6659" max="6659" width="10.07421875" style="285" customWidth="1"/>
    <col min="6660" max="6660" width="116.4609375" style="285" customWidth="1"/>
    <col min="6661" max="6661" width="11" style="285" customWidth="1"/>
    <col min="6662" max="6662" width="0" style="285" hidden="1" customWidth="1"/>
    <col min="6663" max="6912" width="9.07421875" style="285"/>
    <col min="6913" max="6913" width="6.69140625" style="285" customWidth="1"/>
    <col min="6914" max="6914" width="10.3046875" style="285" customWidth="1"/>
    <col min="6915" max="6915" width="10.07421875" style="285" customWidth="1"/>
    <col min="6916" max="6916" width="116.4609375" style="285" customWidth="1"/>
    <col min="6917" max="6917" width="11" style="285" customWidth="1"/>
    <col min="6918" max="6918" width="0" style="285" hidden="1" customWidth="1"/>
    <col min="6919" max="7168" width="9.07421875" style="285"/>
    <col min="7169" max="7169" width="6.69140625" style="285" customWidth="1"/>
    <col min="7170" max="7170" width="10.3046875" style="285" customWidth="1"/>
    <col min="7171" max="7171" width="10.07421875" style="285" customWidth="1"/>
    <col min="7172" max="7172" width="116.4609375" style="285" customWidth="1"/>
    <col min="7173" max="7173" width="11" style="285" customWidth="1"/>
    <col min="7174" max="7174" width="0" style="285" hidden="1" customWidth="1"/>
    <col min="7175" max="7424" width="9.07421875" style="285"/>
    <col min="7425" max="7425" width="6.69140625" style="285" customWidth="1"/>
    <col min="7426" max="7426" width="10.3046875" style="285" customWidth="1"/>
    <col min="7427" max="7427" width="10.07421875" style="285" customWidth="1"/>
    <col min="7428" max="7428" width="116.4609375" style="285" customWidth="1"/>
    <col min="7429" max="7429" width="11" style="285" customWidth="1"/>
    <col min="7430" max="7430" width="0" style="285" hidden="1" customWidth="1"/>
    <col min="7431" max="7680" width="9.07421875" style="285"/>
    <col min="7681" max="7681" width="6.69140625" style="285" customWidth="1"/>
    <col min="7682" max="7682" width="10.3046875" style="285" customWidth="1"/>
    <col min="7683" max="7683" width="10.07421875" style="285" customWidth="1"/>
    <col min="7684" max="7684" width="116.4609375" style="285" customWidth="1"/>
    <col min="7685" max="7685" width="11" style="285" customWidth="1"/>
    <col min="7686" max="7686" width="0" style="285" hidden="1" customWidth="1"/>
    <col min="7687" max="7936" width="9.07421875" style="285"/>
    <col min="7937" max="7937" width="6.69140625" style="285" customWidth="1"/>
    <col min="7938" max="7938" width="10.3046875" style="285" customWidth="1"/>
    <col min="7939" max="7939" width="10.07421875" style="285" customWidth="1"/>
    <col min="7940" max="7940" width="116.4609375" style="285" customWidth="1"/>
    <col min="7941" max="7941" width="11" style="285" customWidth="1"/>
    <col min="7942" max="7942" width="0" style="285" hidden="1" customWidth="1"/>
    <col min="7943" max="8192" width="9.07421875" style="285"/>
    <col min="8193" max="8193" width="6.69140625" style="285" customWidth="1"/>
    <col min="8194" max="8194" width="10.3046875" style="285" customWidth="1"/>
    <col min="8195" max="8195" width="10.07421875" style="285" customWidth="1"/>
    <col min="8196" max="8196" width="116.4609375" style="285" customWidth="1"/>
    <col min="8197" max="8197" width="11" style="285" customWidth="1"/>
    <col min="8198" max="8198" width="0" style="285" hidden="1" customWidth="1"/>
    <col min="8199" max="8448" width="9.07421875" style="285"/>
    <col min="8449" max="8449" width="6.69140625" style="285" customWidth="1"/>
    <col min="8450" max="8450" width="10.3046875" style="285" customWidth="1"/>
    <col min="8451" max="8451" width="10.07421875" style="285" customWidth="1"/>
    <col min="8452" max="8452" width="116.4609375" style="285" customWidth="1"/>
    <col min="8453" max="8453" width="11" style="285" customWidth="1"/>
    <col min="8454" max="8454" width="0" style="285" hidden="1" customWidth="1"/>
    <col min="8455" max="8704" width="9.07421875" style="285"/>
    <col min="8705" max="8705" width="6.69140625" style="285" customWidth="1"/>
    <col min="8706" max="8706" width="10.3046875" style="285" customWidth="1"/>
    <col min="8707" max="8707" width="10.07421875" style="285" customWidth="1"/>
    <col min="8708" max="8708" width="116.4609375" style="285" customWidth="1"/>
    <col min="8709" max="8709" width="11" style="285" customWidth="1"/>
    <col min="8710" max="8710" width="0" style="285" hidden="1" customWidth="1"/>
    <col min="8711" max="8960" width="9.07421875" style="285"/>
    <col min="8961" max="8961" width="6.69140625" style="285" customWidth="1"/>
    <col min="8962" max="8962" width="10.3046875" style="285" customWidth="1"/>
    <col min="8963" max="8963" width="10.07421875" style="285" customWidth="1"/>
    <col min="8964" max="8964" width="116.4609375" style="285" customWidth="1"/>
    <col min="8965" max="8965" width="11" style="285" customWidth="1"/>
    <col min="8966" max="8966" width="0" style="285" hidden="1" customWidth="1"/>
    <col min="8967" max="9216" width="9.07421875" style="285"/>
    <col min="9217" max="9217" width="6.69140625" style="285" customWidth="1"/>
    <col min="9218" max="9218" width="10.3046875" style="285" customWidth="1"/>
    <col min="9219" max="9219" width="10.07421875" style="285" customWidth="1"/>
    <col min="9220" max="9220" width="116.4609375" style="285" customWidth="1"/>
    <col min="9221" max="9221" width="11" style="285" customWidth="1"/>
    <col min="9222" max="9222" width="0" style="285" hidden="1" customWidth="1"/>
    <col min="9223" max="9472" width="9.07421875" style="285"/>
    <col min="9473" max="9473" width="6.69140625" style="285" customWidth="1"/>
    <col min="9474" max="9474" width="10.3046875" style="285" customWidth="1"/>
    <col min="9475" max="9475" width="10.07421875" style="285" customWidth="1"/>
    <col min="9476" max="9476" width="116.4609375" style="285" customWidth="1"/>
    <col min="9477" max="9477" width="11" style="285" customWidth="1"/>
    <col min="9478" max="9478" width="0" style="285" hidden="1" customWidth="1"/>
    <col min="9479" max="9728" width="9.07421875" style="285"/>
    <col min="9729" max="9729" width="6.69140625" style="285" customWidth="1"/>
    <col min="9730" max="9730" width="10.3046875" style="285" customWidth="1"/>
    <col min="9731" max="9731" width="10.07421875" style="285" customWidth="1"/>
    <col min="9732" max="9732" width="116.4609375" style="285" customWidth="1"/>
    <col min="9733" max="9733" width="11" style="285" customWidth="1"/>
    <col min="9734" max="9734" width="0" style="285" hidden="1" customWidth="1"/>
    <col min="9735" max="9984" width="9.07421875" style="285"/>
    <col min="9985" max="9985" width="6.69140625" style="285" customWidth="1"/>
    <col min="9986" max="9986" width="10.3046875" style="285" customWidth="1"/>
    <col min="9987" max="9987" width="10.07421875" style="285" customWidth="1"/>
    <col min="9988" max="9988" width="116.4609375" style="285" customWidth="1"/>
    <col min="9989" max="9989" width="11" style="285" customWidth="1"/>
    <col min="9990" max="9990" width="0" style="285" hidden="1" customWidth="1"/>
    <col min="9991" max="10240" width="9.07421875" style="285"/>
    <col min="10241" max="10241" width="6.69140625" style="285" customWidth="1"/>
    <col min="10242" max="10242" width="10.3046875" style="285" customWidth="1"/>
    <col min="10243" max="10243" width="10.07421875" style="285" customWidth="1"/>
    <col min="10244" max="10244" width="116.4609375" style="285" customWidth="1"/>
    <col min="10245" max="10245" width="11" style="285" customWidth="1"/>
    <col min="10246" max="10246" width="0" style="285" hidden="1" customWidth="1"/>
    <col min="10247" max="10496" width="9.07421875" style="285"/>
    <col min="10497" max="10497" width="6.69140625" style="285" customWidth="1"/>
    <col min="10498" max="10498" width="10.3046875" style="285" customWidth="1"/>
    <col min="10499" max="10499" width="10.07421875" style="285" customWidth="1"/>
    <col min="10500" max="10500" width="116.4609375" style="285" customWidth="1"/>
    <col min="10501" max="10501" width="11" style="285" customWidth="1"/>
    <col min="10502" max="10502" width="0" style="285" hidden="1" customWidth="1"/>
    <col min="10503" max="10752" width="9.07421875" style="285"/>
    <col min="10753" max="10753" width="6.69140625" style="285" customWidth="1"/>
    <col min="10754" max="10754" width="10.3046875" style="285" customWidth="1"/>
    <col min="10755" max="10755" width="10.07421875" style="285" customWidth="1"/>
    <col min="10756" max="10756" width="116.4609375" style="285" customWidth="1"/>
    <col min="10757" max="10757" width="11" style="285" customWidth="1"/>
    <col min="10758" max="10758" width="0" style="285" hidden="1" customWidth="1"/>
    <col min="10759" max="11008" width="9.07421875" style="285"/>
    <col min="11009" max="11009" width="6.69140625" style="285" customWidth="1"/>
    <col min="11010" max="11010" width="10.3046875" style="285" customWidth="1"/>
    <col min="11011" max="11011" width="10.07421875" style="285" customWidth="1"/>
    <col min="11012" max="11012" width="116.4609375" style="285" customWidth="1"/>
    <col min="11013" max="11013" width="11" style="285" customWidth="1"/>
    <col min="11014" max="11014" width="0" style="285" hidden="1" customWidth="1"/>
    <col min="11015" max="11264" width="9.07421875" style="285"/>
    <col min="11265" max="11265" width="6.69140625" style="285" customWidth="1"/>
    <col min="11266" max="11266" width="10.3046875" style="285" customWidth="1"/>
    <col min="11267" max="11267" width="10.07421875" style="285" customWidth="1"/>
    <col min="11268" max="11268" width="116.4609375" style="285" customWidth="1"/>
    <col min="11269" max="11269" width="11" style="285" customWidth="1"/>
    <col min="11270" max="11270" width="0" style="285" hidden="1" customWidth="1"/>
    <col min="11271" max="11520" width="9.07421875" style="285"/>
    <col min="11521" max="11521" width="6.69140625" style="285" customWidth="1"/>
    <col min="11522" max="11522" width="10.3046875" style="285" customWidth="1"/>
    <col min="11523" max="11523" width="10.07421875" style="285" customWidth="1"/>
    <col min="11524" max="11524" width="116.4609375" style="285" customWidth="1"/>
    <col min="11525" max="11525" width="11" style="285" customWidth="1"/>
    <col min="11526" max="11526" width="0" style="285" hidden="1" customWidth="1"/>
    <col min="11527" max="11776" width="9.07421875" style="285"/>
    <col min="11777" max="11777" width="6.69140625" style="285" customWidth="1"/>
    <col min="11778" max="11778" width="10.3046875" style="285" customWidth="1"/>
    <col min="11779" max="11779" width="10.07421875" style="285" customWidth="1"/>
    <col min="11780" max="11780" width="116.4609375" style="285" customWidth="1"/>
    <col min="11781" max="11781" width="11" style="285" customWidth="1"/>
    <col min="11782" max="11782" width="0" style="285" hidden="1" customWidth="1"/>
    <col min="11783" max="12032" width="9.07421875" style="285"/>
    <col min="12033" max="12033" width="6.69140625" style="285" customWidth="1"/>
    <col min="12034" max="12034" width="10.3046875" style="285" customWidth="1"/>
    <col min="12035" max="12035" width="10.07421875" style="285" customWidth="1"/>
    <col min="12036" max="12036" width="116.4609375" style="285" customWidth="1"/>
    <col min="12037" max="12037" width="11" style="285" customWidth="1"/>
    <col min="12038" max="12038" width="0" style="285" hidden="1" customWidth="1"/>
    <col min="12039" max="12288" width="9.07421875" style="285"/>
    <col min="12289" max="12289" width="6.69140625" style="285" customWidth="1"/>
    <col min="12290" max="12290" width="10.3046875" style="285" customWidth="1"/>
    <col min="12291" max="12291" width="10.07421875" style="285" customWidth="1"/>
    <col min="12292" max="12292" width="116.4609375" style="285" customWidth="1"/>
    <col min="12293" max="12293" width="11" style="285" customWidth="1"/>
    <col min="12294" max="12294" width="0" style="285" hidden="1" customWidth="1"/>
    <col min="12295" max="12544" width="9.07421875" style="285"/>
    <col min="12545" max="12545" width="6.69140625" style="285" customWidth="1"/>
    <col min="12546" max="12546" width="10.3046875" style="285" customWidth="1"/>
    <col min="12547" max="12547" width="10.07421875" style="285" customWidth="1"/>
    <col min="12548" max="12548" width="116.4609375" style="285" customWidth="1"/>
    <col min="12549" max="12549" width="11" style="285" customWidth="1"/>
    <col min="12550" max="12550" width="0" style="285" hidden="1" customWidth="1"/>
    <col min="12551" max="12800" width="9.07421875" style="285"/>
    <col min="12801" max="12801" width="6.69140625" style="285" customWidth="1"/>
    <col min="12802" max="12802" width="10.3046875" style="285" customWidth="1"/>
    <col min="12803" max="12803" width="10.07421875" style="285" customWidth="1"/>
    <col min="12804" max="12804" width="116.4609375" style="285" customWidth="1"/>
    <col min="12805" max="12805" width="11" style="285" customWidth="1"/>
    <col min="12806" max="12806" width="0" style="285" hidden="1" customWidth="1"/>
    <col min="12807" max="13056" width="9.07421875" style="285"/>
    <col min="13057" max="13057" width="6.69140625" style="285" customWidth="1"/>
    <col min="13058" max="13058" width="10.3046875" style="285" customWidth="1"/>
    <col min="13059" max="13059" width="10.07421875" style="285" customWidth="1"/>
    <col min="13060" max="13060" width="116.4609375" style="285" customWidth="1"/>
    <col min="13061" max="13061" width="11" style="285" customWidth="1"/>
    <col min="13062" max="13062" width="0" style="285" hidden="1" customWidth="1"/>
    <col min="13063" max="13312" width="9.07421875" style="285"/>
    <col min="13313" max="13313" width="6.69140625" style="285" customWidth="1"/>
    <col min="13314" max="13314" width="10.3046875" style="285" customWidth="1"/>
    <col min="13315" max="13315" width="10.07421875" style="285" customWidth="1"/>
    <col min="13316" max="13316" width="116.4609375" style="285" customWidth="1"/>
    <col min="13317" max="13317" width="11" style="285" customWidth="1"/>
    <col min="13318" max="13318" width="0" style="285" hidden="1" customWidth="1"/>
    <col min="13319" max="13568" width="9.07421875" style="285"/>
    <col min="13569" max="13569" width="6.69140625" style="285" customWidth="1"/>
    <col min="13570" max="13570" width="10.3046875" style="285" customWidth="1"/>
    <col min="13571" max="13571" width="10.07421875" style="285" customWidth="1"/>
    <col min="13572" max="13572" width="116.4609375" style="285" customWidth="1"/>
    <col min="13573" max="13573" width="11" style="285" customWidth="1"/>
    <col min="13574" max="13574" width="0" style="285" hidden="1" customWidth="1"/>
    <col min="13575" max="13824" width="9.07421875" style="285"/>
    <col min="13825" max="13825" width="6.69140625" style="285" customWidth="1"/>
    <col min="13826" max="13826" width="10.3046875" style="285" customWidth="1"/>
    <col min="13827" max="13827" width="10.07421875" style="285" customWidth="1"/>
    <col min="13828" max="13828" width="116.4609375" style="285" customWidth="1"/>
    <col min="13829" max="13829" width="11" style="285" customWidth="1"/>
    <col min="13830" max="13830" width="0" style="285" hidden="1" customWidth="1"/>
    <col min="13831" max="14080" width="9.07421875" style="285"/>
    <col min="14081" max="14081" width="6.69140625" style="285" customWidth="1"/>
    <col min="14082" max="14082" width="10.3046875" style="285" customWidth="1"/>
    <col min="14083" max="14083" width="10.07421875" style="285" customWidth="1"/>
    <col min="14084" max="14084" width="116.4609375" style="285" customWidth="1"/>
    <col min="14085" max="14085" width="11" style="285" customWidth="1"/>
    <col min="14086" max="14086" width="0" style="285" hidden="1" customWidth="1"/>
    <col min="14087" max="14336" width="9.07421875" style="285"/>
    <col min="14337" max="14337" width="6.69140625" style="285" customWidth="1"/>
    <col min="14338" max="14338" width="10.3046875" style="285" customWidth="1"/>
    <col min="14339" max="14339" width="10.07421875" style="285" customWidth="1"/>
    <col min="14340" max="14340" width="116.4609375" style="285" customWidth="1"/>
    <col min="14341" max="14341" width="11" style="285" customWidth="1"/>
    <col min="14342" max="14342" width="0" style="285" hidden="1" customWidth="1"/>
    <col min="14343" max="14592" width="9.07421875" style="285"/>
    <col min="14593" max="14593" width="6.69140625" style="285" customWidth="1"/>
    <col min="14594" max="14594" width="10.3046875" style="285" customWidth="1"/>
    <col min="14595" max="14595" width="10.07421875" style="285" customWidth="1"/>
    <col min="14596" max="14596" width="116.4609375" style="285" customWidth="1"/>
    <col min="14597" max="14597" width="11" style="285" customWidth="1"/>
    <col min="14598" max="14598" width="0" style="285" hidden="1" customWidth="1"/>
    <col min="14599" max="14848" width="9.07421875" style="285"/>
    <col min="14849" max="14849" width="6.69140625" style="285" customWidth="1"/>
    <col min="14850" max="14850" width="10.3046875" style="285" customWidth="1"/>
    <col min="14851" max="14851" width="10.07421875" style="285" customWidth="1"/>
    <col min="14852" max="14852" width="116.4609375" style="285" customWidth="1"/>
    <col min="14853" max="14853" width="11" style="285" customWidth="1"/>
    <col min="14854" max="14854" width="0" style="285" hidden="1" customWidth="1"/>
    <col min="14855" max="15104" width="9.07421875" style="285"/>
    <col min="15105" max="15105" width="6.69140625" style="285" customWidth="1"/>
    <col min="15106" max="15106" width="10.3046875" style="285" customWidth="1"/>
    <col min="15107" max="15107" width="10.07421875" style="285" customWidth="1"/>
    <col min="15108" max="15108" width="116.4609375" style="285" customWidth="1"/>
    <col min="15109" max="15109" width="11" style="285" customWidth="1"/>
    <col min="15110" max="15110" width="0" style="285" hidden="1" customWidth="1"/>
    <col min="15111" max="15360" width="9.07421875" style="285"/>
    <col min="15361" max="15361" width="6.69140625" style="285" customWidth="1"/>
    <col min="15362" max="15362" width="10.3046875" style="285" customWidth="1"/>
    <col min="15363" max="15363" width="10.07421875" style="285" customWidth="1"/>
    <col min="15364" max="15364" width="116.4609375" style="285" customWidth="1"/>
    <col min="15365" max="15365" width="11" style="285" customWidth="1"/>
    <col min="15366" max="15366" width="0" style="285" hidden="1" customWidth="1"/>
    <col min="15367" max="15616" width="9.07421875" style="285"/>
    <col min="15617" max="15617" width="6.69140625" style="285" customWidth="1"/>
    <col min="15618" max="15618" width="10.3046875" style="285" customWidth="1"/>
    <col min="15619" max="15619" width="10.07421875" style="285" customWidth="1"/>
    <col min="15620" max="15620" width="116.4609375" style="285" customWidth="1"/>
    <col min="15621" max="15621" width="11" style="285" customWidth="1"/>
    <col min="15622" max="15622" width="0" style="285" hidden="1" customWidth="1"/>
    <col min="15623" max="15872" width="9.07421875" style="285"/>
    <col min="15873" max="15873" width="6.69140625" style="285" customWidth="1"/>
    <col min="15874" max="15874" width="10.3046875" style="285" customWidth="1"/>
    <col min="15875" max="15875" width="10.07421875" style="285" customWidth="1"/>
    <col min="15876" max="15876" width="116.4609375" style="285" customWidth="1"/>
    <col min="15877" max="15877" width="11" style="285" customWidth="1"/>
    <col min="15878" max="15878" width="0" style="285" hidden="1" customWidth="1"/>
    <col min="15879" max="16128" width="9.07421875" style="285"/>
    <col min="16129" max="16129" width="6.69140625" style="285" customWidth="1"/>
    <col min="16130" max="16130" width="10.3046875" style="285" customWidth="1"/>
    <col min="16131" max="16131" width="10.07421875" style="285" customWidth="1"/>
    <col min="16132" max="16132" width="116.4609375" style="285" customWidth="1"/>
    <col min="16133" max="16133" width="11" style="285" customWidth="1"/>
    <col min="16134" max="16134" width="0" style="285" hidden="1" customWidth="1"/>
    <col min="16135" max="16384" width="9.07421875" style="285"/>
  </cols>
  <sheetData>
    <row r="2" spans="1:6">
      <c r="A2" s="1516" t="s">
        <v>644</v>
      </c>
      <c r="B2" s="1516"/>
      <c r="C2" s="1516"/>
      <c r="D2" s="1516"/>
      <c r="E2" s="1516"/>
    </row>
    <row r="4" spans="1:6" s="298" customFormat="1" ht="21.75" customHeight="1">
      <c r="A4" s="296" t="s">
        <v>629</v>
      </c>
      <c r="B4" s="296" t="s">
        <v>630</v>
      </c>
      <c r="C4" s="297" t="s">
        <v>645</v>
      </c>
      <c r="D4" s="296" t="s">
        <v>631</v>
      </c>
      <c r="E4" s="296" t="s">
        <v>14</v>
      </c>
      <c r="F4" s="296" t="s">
        <v>646</v>
      </c>
    </row>
    <row r="5" spans="1:6" ht="13.5" customHeight="1">
      <c r="A5" s="280"/>
      <c r="B5" s="281"/>
      <c r="C5" s="299">
        <v>129634</v>
      </c>
      <c r="D5" s="300" t="s">
        <v>647</v>
      </c>
      <c r="E5" s="284" t="s">
        <v>635</v>
      </c>
      <c r="F5" s="280" t="s">
        <v>648</v>
      </c>
    </row>
    <row r="6" spans="1:6" ht="13.5" customHeight="1">
      <c r="A6" s="280">
        <v>76</v>
      </c>
      <c r="B6" s="281">
        <v>44580</v>
      </c>
      <c r="C6" s="282">
        <v>9</v>
      </c>
      <c r="D6" s="284" t="s">
        <v>649</v>
      </c>
      <c r="E6" s="284" t="s">
        <v>650</v>
      </c>
      <c r="F6" s="284"/>
    </row>
    <row r="7" spans="1:6" ht="13.5" customHeight="1">
      <c r="A7" s="280">
        <v>76</v>
      </c>
      <c r="B7" s="281">
        <v>44580</v>
      </c>
      <c r="C7" s="282">
        <v>57.8</v>
      </c>
      <c r="D7" s="284" t="s">
        <v>651</v>
      </c>
      <c r="E7" s="284" t="s">
        <v>639</v>
      </c>
      <c r="F7" s="284"/>
    </row>
    <row r="8" spans="1:6" ht="13.5" customHeight="1">
      <c r="A8" s="280">
        <v>76</v>
      </c>
      <c r="B8" s="281">
        <v>44580</v>
      </c>
      <c r="C8" s="282">
        <v>4088.3</v>
      </c>
      <c r="D8" s="283" t="s">
        <v>652</v>
      </c>
      <c r="E8" s="284" t="s">
        <v>639</v>
      </c>
      <c r="F8" s="284"/>
    </row>
    <row r="9" spans="1:6" ht="13.5" customHeight="1">
      <c r="A9" s="280">
        <v>76</v>
      </c>
      <c r="B9" s="281">
        <v>44580</v>
      </c>
      <c r="C9" s="282">
        <v>461.5</v>
      </c>
      <c r="D9" s="301" t="s">
        <v>653</v>
      </c>
      <c r="E9" s="284" t="s">
        <v>639</v>
      </c>
      <c r="F9" s="284"/>
    </row>
    <row r="10" spans="1:6" ht="13.5" customHeight="1">
      <c r="A10" s="280">
        <v>76</v>
      </c>
      <c r="B10" s="281">
        <v>44580</v>
      </c>
      <c r="C10" s="282">
        <v>30</v>
      </c>
      <c r="D10" s="300" t="s">
        <v>654</v>
      </c>
      <c r="E10" s="284" t="s">
        <v>639</v>
      </c>
      <c r="F10" s="284"/>
    </row>
    <row r="11" spans="1:6" ht="13.5" customHeight="1">
      <c r="A11" s="280">
        <v>76</v>
      </c>
      <c r="B11" s="281">
        <v>44580</v>
      </c>
      <c r="C11" s="282">
        <v>181.5</v>
      </c>
      <c r="D11" s="302" t="s">
        <v>655</v>
      </c>
      <c r="E11" s="284" t="s">
        <v>639</v>
      </c>
      <c r="F11" s="284"/>
    </row>
    <row r="12" spans="1:6" ht="13.5" customHeight="1">
      <c r="A12" s="280">
        <v>76</v>
      </c>
      <c r="B12" s="281">
        <v>44580</v>
      </c>
      <c r="C12" s="282">
        <v>12206.1</v>
      </c>
      <c r="D12" s="302" t="s">
        <v>656</v>
      </c>
      <c r="E12" s="284" t="s">
        <v>657</v>
      </c>
      <c r="F12" s="284"/>
    </row>
    <row r="13" spans="1:6" ht="13.5" customHeight="1">
      <c r="A13" s="280">
        <v>78</v>
      </c>
      <c r="B13" s="281">
        <v>44606</v>
      </c>
      <c r="C13" s="282">
        <v>0.3</v>
      </c>
      <c r="D13" s="301" t="s">
        <v>658</v>
      </c>
      <c r="E13" s="284" t="s">
        <v>635</v>
      </c>
      <c r="F13" s="284"/>
    </row>
    <row r="14" spans="1:6" ht="13.5" customHeight="1">
      <c r="A14" s="280"/>
      <c r="B14" s="281"/>
      <c r="C14" s="299"/>
      <c r="D14" s="301" t="s">
        <v>659</v>
      </c>
      <c r="E14" s="284"/>
      <c r="F14" s="284"/>
    </row>
    <row r="15" spans="1:6" ht="13.5" customHeight="1">
      <c r="A15" s="280"/>
      <c r="B15" s="281"/>
      <c r="C15" s="299"/>
      <c r="D15" s="301" t="s">
        <v>660</v>
      </c>
      <c r="E15" s="284"/>
      <c r="F15" s="284"/>
    </row>
    <row r="16" spans="1:6" ht="13.5" customHeight="1">
      <c r="A16" s="280">
        <v>78</v>
      </c>
      <c r="B16" s="281">
        <v>44606</v>
      </c>
      <c r="C16" s="282">
        <v>-489.1</v>
      </c>
      <c r="D16" s="302" t="s">
        <v>661</v>
      </c>
      <c r="E16" s="284" t="s">
        <v>657</v>
      </c>
      <c r="F16" s="284"/>
    </row>
    <row r="17" spans="1:6" ht="13.5" customHeight="1">
      <c r="A17" s="280">
        <v>79</v>
      </c>
      <c r="B17" s="281">
        <v>44622</v>
      </c>
      <c r="C17" s="282">
        <v>88.1</v>
      </c>
      <c r="D17" s="302" t="s">
        <v>662</v>
      </c>
      <c r="E17" s="284" t="s">
        <v>639</v>
      </c>
      <c r="F17" s="284"/>
    </row>
    <row r="18" spans="1:6" ht="13.5" customHeight="1">
      <c r="A18" s="280"/>
      <c r="B18" s="281"/>
      <c r="C18" s="282">
        <v>571.9</v>
      </c>
      <c r="D18" s="302" t="s">
        <v>663</v>
      </c>
      <c r="E18" s="284" t="s">
        <v>639</v>
      </c>
      <c r="F18" s="284"/>
    </row>
    <row r="19" spans="1:6" ht="13.5" customHeight="1">
      <c r="A19" s="280"/>
      <c r="B19" s="281"/>
      <c r="C19" s="282">
        <v>47.2</v>
      </c>
      <c r="D19" s="302" t="s">
        <v>664</v>
      </c>
      <c r="E19" s="284" t="s">
        <v>639</v>
      </c>
      <c r="F19" s="284"/>
    </row>
    <row r="20" spans="1:6" ht="13.5" customHeight="1">
      <c r="A20" s="280">
        <v>79</v>
      </c>
      <c r="B20" s="281">
        <v>44622</v>
      </c>
      <c r="C20" s="282">
        <v>735.7</v>
      </c>
      <c r="D20" s="302" t="s">
        <v>665</v>
      </c>
      <c r="E20" s="284" t="s">
        <v>657</v>
      </c>
      <c r="F20" s="284"/>
    </row>
    <row r="21" spans="1:6" ht="13.5" customHeight="1">
      <c r="A21" s="280" t="s">
        <v>666</v>
      </c>
      <c r="B21" s="281">
        <v>44636</v>
      </c>
      <c r="C21" s="282">
        <v>1000</v>
      </c>
      <c r="D21" s="302" t="s">
        <v>667</v>
      </c>
      <c r="E21" s="284" t="s">
        <v>639</v>
      </c>
      <c r="F21" s="284"/>
    </row>
    <row r="22" spans="1:6" ht="13.5" customHeight="1">
      <c r="A22" s="280">
        <v>80</v>
      </c>
      <c r="B22" s="281">
        <v>44641</v>
      </c>
      <c r="C22" s="282">
        <v>-634.70000000000005</v>
      </c>
      <c r="D22" s="302" t="s">
        <v>668</v>
      </c>
      <c r="E22" s="284" t="s">
        <v>669</v>
      </c>
      <c r="F22" s="284"/>
    </row>
    <row r="23" spans="1:6" ht="13.5" customHeight="1">
      <c r="A23" s="280">
        <v>82</v>
      </c>
      <c r="B23" s="281">
        <v>44671</v>
      </c>
      <c r="C23" s="282">
        <v>-11878.9</v>
      </c>
      <c r="D23" s="302" t="s">
        <v>670</v>
      </c>
      <c r="E23" s="284" t="s">
        <v>657</v>
      </c>
      <c r="F23" s="284"/>
    </row>
    <row r="24" spans="1:6" ht="13.5" customHeight="1">
      <c r="A24" s="280">
        <v>82</v>
      </c>
      <c r="B24" s="281">
        <v>44671</v>
      </c>
      <c r="C24" s="282">
        <v>5129.5</v>
      </c>
      <c r="D24" s="302" t="s">
        <v>671</v>
      </c>
      <c r="E24" s="284" t="s">
        <v>669</v>
      </c>
      <c r="F24" s="284"/>
    </row>
    <row r="25" spans="1:6" ht="13.5" customHeight="1">
      <c r="A25" s="280">
        <v>82</v>
      </c>
      <c r="B25" s="281">
        <v>44671</v>
      </c>
      <c r="C25" s="282">
        <v>30000</v>
      </c>
      <c r="D25" s="302" t="s">
        <v>672</v>
      </c>
      <c r="E25" s="284" t="s">
        <v>657</v>
      </c>
      <c r="F25" s="284"/>
    </row>
    <row r="26" spans="1:6" ht="13.5" customHeight="1">
      <c r="A26" s="280">
        <v>83</v>
      </c>
      <c r="B26" s="281">
        <v>44685</v>
      </c>
      <c r="C26" s="282">
        <v>1690</v>
      </c>
      <c r="D26" s="302" t="s">
        <v>673</v>
      </c>
      <c r="E26" s="284" t="s">
        <v>669</v>
      </c>
      <c r="F26" s="284"/>
    </row>
    <row r="27" spans="1:6" ht="13.5" customHeight="1">
      <c r="A27" s="280">
        <v>83</v>
      </c>
      <c r="B27" s="281">
        <v>44685</v>
      </c>
      <c r="C27" s="282">
        <v>-1565.2</v>
      </c>
      <c r="D27" s="302" t="s">
        <v>674</v>
      </c>
      <c r="E27" s="284" t="s">
        <v>635</v>
      </c>
      <c r="F27" s="284"/>
    </row>
    <row r="28" spans="1:6" ht="13.5" customHeight="1">
      <c r="A28" s="280">
        <v>84</v>
      </c>
      <c r="B28" s="281">
        <v>44706</v>
      </c>
      <c r="C28" s="282">
        <v>200</v>
      </c>
      <c r="D28" s="302" t="s">
        <v>675</v>
      </c>
      <c r="E28" s="284" t="s">
        <v>676</v>
      </c>
      <c r="F28" s="284"/>
    </row>
    <row r="29" spans="1:6" ht="13.5" customHeight="1">
      <c r="A29" s="280">
        <v>84</v>
      </c>
      <c r="B29" s="281">
        <v>44706</v>
      </c>
      <c r="C29" s="282">
        <v>250</v>
      </c>
      <c r="D29" s="302" t="s">
        <v>677</v>
      </c>
      <c r="E29" s="284" t="s">
        <v>639</v>
      </c>
      <c r="F29" s="284"/>
    </row>
    <row r="30" spans="1:6" ht="13.5" customHeight="1">
      <c r="A30" s="280">
        <v>84</v>
      </c>
      <c r="B30" s="281">
        <v>44706</v>
      </c>
      <c r="C30" s="282">
        <v>-6317.1</v>
      </c>
      <c r="D30" s="302" t="s">
        <v>678</v>
      </c>
      <c r="E30" s="284" t="s">
        <v>669</v>
      </c>
      <c r="F30" s="284"/>
    </row>
    <row r="31" spans="1:6" ht="13.5" customHeight="1">
      <c r="A31" s="280">
        <v>85</v>
      </c>
      <c r="B31" s="281">
        <v>44720</v>
      </c>
      <c r="C31" s="282">
        <v>4839</v>
      </c>
      <c r="D31" s="302" t="s">
        <v>679</v>
      </c>
      <c r="E31" s="284" t="s">
        <v>657</v>
      </c>
      <c r="F31" s="284"/>
    </row>
    <row r="32" spans="1:6" ht="13.5" customHeight="1">
      <c r="A32" s="280">
        <v>85</v>
      </c>
      <c r="B32" s="281">
        <v>44720</v>
      </c>
      <c r="C32" s="282">
        <v>360</v>
      </c>
      <c r="D32" s="302" t="s">
        <v>680</v>
      </c>
      <c r="E32" s="284" t="s">
        <v>639</v>
      </c>
      <c r="F32" s="284"/>
    </row>
    <row r="33" spans="1:6" ht="13.5" customHeight="1">
      <c r="A33" s="280">
        <v>86</v>
      </c>
      <c r="B33" s="281">
        <v>44741</v>
      </c>
      <c r="C33" s="282">
        <v>2100</v>
      </c>
      <c r="D33" s="302" t="s">
        <v>681</v>
      </c>
      <c r="E33" s="284" t="s">
        <v>635</v>
      </c>
      <c r="F33" s="284"/>
    </row>
    <row r="34" spans="1:6" ht="13.5" customHeight="1">
      <c r="A34" s="280">
        <v>86</v>
      </c>
      <c r="B34" s="281">
        <v>44741</v>
      </c>
      <c r="C34" s="282">
        <v>760</v>
      </c>
      <c r="D34" s="302" t="s">
        <v>682</v>
      </c>
      <c r="E34" s="284" t="s">
        <v>635</v>
      </c>
      <c r="F34" s="284"/>
    </row>
    <row r="35" spans="1:6" ht="13.5" customHeight="1">
      <c r="A35" s="280">
        <v>86</v>
      </c>
      <c r="B35" s="281">
        <v>44741</v>
      </c>
      <c r="C35" s="282">
        <v>620</v>
      </c>
      <c r="D35" s="302" t="s">
        <v>683</v>
      </c>
      <c r="E35" s="284" t="s">
        <v>635</v>
      </c>
      <c r="F35" s="284"/>
    </row>
    <row r="36" spans="1:6" ht="19.2" customHeight="1">
      <c r="A36" s="280"/>
      <c r="B36" s="281"/>
      <c r="C36" s="299">
        <f>SUM(C5:C35)</f>
        <v>174174.9</v>
      </c>
      <c r="D36" s="286" t="s">
        <v>641</v>
      </c>
      <c r="E36" s="303">
        <f>SUM(C36)</f>
        <v>174174.9</v>
      </c>
      <c r="F36" s="284"/>
    </row>
    <row r="37" spans="1:6" ht="13.5" customHeight="1">
      <c r="A37" s="280"/>
      <c r="B37" s="281"/>
      <c r="C37" s="299"/>
      <c r="D37" s="304"/>
      <c r="E37" s="305"/>
      <c r="F37" s="284"/>
    </row>
    <row r="38" spans="1:6" ht="13.5" customHeight="1">
      <c r="A38" s="280"/>
      <c r="B38" s="281"/>
      <c r="C38" s="282"/>
      <c r="D38" s="300"/>
      <c r="E38" s="284"/>
      <c r="F38" s="284"/>
    </row>
    <row r="39" spans="1:6" ht="13.5" customHeight="1">
      <c r="A39" s="280"/>
      <c r="B39" s="281"/>
      <c r="C39" s="282"/>
      <c r="D39" s="274" t="s">
        <v>642</v>
      </c>
      <c r="E39" s="284"/>
      <c r="F39" s="284"/>
    </row>
    <row r="40" spans="1:6" ht="13.5" customHeight="1">
      <c r="A40" s="280"/>
      <c r="B40" s="281"/>
      <c r="C40" s="282">
        <v>-67.5</v>
      </c>
      <c r="D40" s="302" t="s">
        <v>684</v>
      </c>
      <c r="E40" s="284" t="s">
        <v>676</v>
      </c>
      <c r="F40" s="284"/>
    </row>
    <row r="41" spans="1:6" ht="13.5" customHeight="1">
      <c r="A41" s="280"/>
      <c r="B41" s="281"/>
      <c r="C41" s="282"/>
      <c r="D41" s="302"/>
      <c r="E41" s="284"/>
      <c r="F41" s="284"/>
    </row>
    <row r="42" spans="1:6" ht="13.5" customHeight="1">
      <c r="A42" s="280"/>
      <c r="B42" s="281"/>
      <c r="C42" s="282"/>
      <c r="D42" s="302"/>
      <c r="E42" s="284"/>
      <c r="F42" s="284"/>
    </row>
    <row r="43" spans="1:6" ht="13.5" customHeight="1">
      <c r="A43" s="280"/>
      <c r="B43" s="281"/>
      <c r="C43" s="299">
        <f>SUM(C40:C42)</f>
        <v>-67.5</v>
      </c>
      <c r="D43" s="306"/>
      <c r="E43" s="284"/>
      <c r="F43" s="284"/>
    </row>
    <row r="44" spans="1:6" ht="13.5" customHeight="1">
      <c r="A44" s="280"/>
      <c r="B44" s="281"/>
      <c r="C44" s="307"/>
      <c r="D44" s="308"/>
      <c r="E44" s="284"/>
      <c r="F44" s="284"/>
    </row>
    <row r="45" spans="1:6" ht="13.5" customHeight="1">
      <c r="A45" s="280"/>
      <c r="B45" s="281"/>
      <c r="C45" s="307"/>
      <c r="D45" s="300"/>
      <c r="E45" s="284"/>
      <c r="F45" s="284"/>
    </row>
    <row r="46" spans="1:6" ht="13.5" customHeight="1">
      <c r="A46" s="280"/>
      <c r="B46" s="281"/>
      <c r="C46" s="307"/>
      <c r="D46" s="300"/>
      <c r="E46" s="284"/>
      <c r="F46" s="284"/>
    </row>
    <row r="47" spans="1:6" ht="13.5" customHeight="1">
      <c r="A47" s="280"/>
      <c r="B47" s="281"/>
      <c r="C47" s="307"/>
      <c r="D47" s="300"/>
      <c r="E47" s="284"/>
      <c r="F47" s="284"/>
    </row>
    <row r="48" spans="1:6">
      <c r="A48" s="280"/>
      <c r="B48" s="281"/>
      <c r="C48" s="307"/>
      <c r="D48" s="300"/>
      <c r="E48" s="284"/>
      <c r="F48" s="284"/>
    </row>
    <row r="49" spans="1:6" hidden="1">
      <c r="A49" s="280"/>
      <c r="B49" s="281"/>
      <c r="C49" s="307"/>
      <c r="D49" s="308"/>
      <c r="E49" s="284"/>
      <c r="F49" s="284"/>
    </row>
    <row r="50" spans="1:6" hidden="1">
      <c r="A50" s="280"/>
      <c r="B50" s="281"/>
      <c r="C50" s="307"/>
      <c r="D50" s="300"/>
      <c r="E50" s="284"/>
      <c r="F50" s="284"/>
    </row>
    <row r="51" spans="1:6" hidden="1">
      <c r="A51" s="280"/>
      <c r="B51" s="281"/>
      <c r="C51" s="307"/>
      <c r="D51" s="300"/>
      <c r="E51" s="284"/>
      <c r="F51" s="284"/>
    </row>
    <row r="52" spans="1:6" hidden="1">
      <c r="A52" s="280"/>
      <c r="B52" s="281"/>
      <c r="C52" s="307"/>
      <c r="D52" s="300"/>
      <c r="E52" s="284"/>
      <c r="F52" s="284"/>
    </row>
    <row r="53" spans="1:6" hidden="1">
      <c r="A53" s="280"/>
      <c r="B53" s="281"/>
      <c r="C53" s="307"/>
      <c r="D53" s="308"/>
      <c r="E53" s="284"/>
      <c r="F53" s="284"/>
    </row>
    <row r="54" spans="1:6" hidden="1">
      <c r="A54" s="280"/>
      <c r="B54" s="281"/>
      <c r="C54" s="307"/>
      <c r="D54" s="300"/>
      <c r="E54" s="284"/>
      <c r="F54" s="284"/>
    </row>
    <row r="55" spans="1:6" hidden="1">
      <c r="A55" s="280"/>
      <c r="B55" s="281"/>
      <c r="C55" s="307"/>
      <c r="D55" s="300"/>
      <c r="E55" s="284"/>
      <c r="F55" s="284"/>
    </row>
    <row r="56" spans="1:6" hidden="1">
      <c r="A56" s="280"/>
      <c r="B56" s="281"/>
      <c r="C56" s="307"/>
      <c r="D56" s="300"/>
      <c r="E56" s="284"/>
      <c r="F56" s="284"/>
    </row>
    <row r="57" spans="1:6" hidden="1">
      <c r="A57" s="280"/>
      <c r="B57" s="281"/>
      <c r="C57" s="307"/>
      <c r="D57" s="308"/>
      <c r="E57" s="284"/>
      <c r="F57" s="284"/>
    </row>
    <row r="58" spans="1:6" hidden="1">
      <c r="A58" s="280"/>
      <c r="B58" s="281"/>
      <c r="C58" s="307"/>
      <c r="D58" s="309"/>
      <c r="E58" s="284"/>
      <c r="F58" s="284"/>
    </row>
    <row r="59" spans="1:6" hidden="1">
      <c r="A59" s="280"/>
      <c r="B59" s="281"/>
      <c r="C59" s="307"/>
      <c r="D59" s="309"/>
      <c r="E59" s="284"/>
      <c r="F59" s="284"/>
    </row>
    <row r="60" spans="1:6" hidden="1">
      <c r="A60" s="280"/>
      <c r="B60" s="281"/>
      <c r="C60" s="307"/>
      <c r="D60" s="309"/>
      <c r="E60" s="284"/>
      <c r="F60" s="284"/>
    </row>
    <row r="61" spans="1:6" hidden="1">
      <c r="A61" s="280"/>
      <c r="B61" s="281"/>
      <c r="C61" s="307"/>
      <c r="D61" s="308"/>
      <c r="E61" s="284"/>
      <c r="F61" s="284"/>
    </row>
    <row r="62" spans="1:6" hidden="1">
      <c r="A62" s="280"/>
      <c r="B62" s="281"/>
      <c r="C62" s="300"/>
      <c r="D62" s="284"/>
      <c r="E62" s="284"/>
      <c r="F62" s="300"/>
    </row>
    <row r="63" spans="1:6" hidden="1">
      <c r="A63" s="280"/>
      <c r="B63" s="281"/>
      <c r="C63" s="300"/>
      <c r="D63" s="284"/>
      <c r="E63" s="284"/>
      <c r="F63" s="300"/>
    </row>
    <row r="64" spans="1:6" hidden="1">
      <c r="A64" s="280"/>
      <c r="B64" s="281"/>
      <c r="C64" s="300"/>
      <c r="D64" s="284"/>
      <c r="E64" s="284"/>
      <c r="F64" s="300"/>
    </row>
    <row r="65" spans="1:6" hidden="1">
      <c r="A65" s="280"/>
      <c r="B65" s="281"/>
      <c r="C65" s="303"/>
      <c r="D65" s="284"/>
      <c r="E65" s="284"/>
      <c r="F65" s="300"/>
    </row>
    <row r="66" spans="1:6" hidden="1">
      <c r="A66" s="280"/>
      <c r="B66" s="281"/>
      <c r="C66" s="307"/>
      <c r="D66" s="310"/>
      <c r="E66" s="284"/>
      <c r="F66" s="300"/>
    </row>
    <row r="67" spans="1:6" s="298" customFormat="1" hidden="1">
      <c r="A67" s="311"/>
      <c r="B67" s="312"/>
      <c r="C67" s="305"/>
      <c r="D67" s="305"/>
      <c r="E67" s="303"/>
      <c r="F67" s="313"/>
    </row>
    <row r="68" spans="1:6" hidden="1">
      <c r="A68" s="280"/>
      <c r="B68" s="281"/>
      <c r="C68" s="307"/>
      <c r="D68" s="284"/>
      <c r="E68" s="284"/>
      <c r="F68" s="300"/>
    </row>
    <row r="69" spans="1:6" hidden="1">
      <c r="A69" s="280"/>
      <c r="B69" s="280"/>
      <c r="C69" s="307"/>
      <c r="D69" s="300"/>
      <c r="E69" s="284"/>
      <c r="F69" s="284"/>
    </row>
    <row r="70" spans="1:6" s="298" customFormat="1" hidden="1">
      <c r="A70" s="311"/>
      <c r="B70" s="311"/>
      <c r="C70" s="305"/>
      <c r="D70" s="304"/>
      <c r="E70" s="305"/>
      <c r="F70" s="286"/>
    </row>
    <row r="71" spans="1:6" hidden="1">
      <c r="A71" s="280"/>
      <c r="B71" s="281"/>
      <c r="C71" s="307"/>
      <c r="D71" s="300"/>
      <c r="E71" s="284"/>
      <c r="F71" s="284"/>
    </row>
    <row r="72" spans="1:6" hidden="1">
      <c r="A72" s="280"/>
      <c r="B72" s="281"/>
      <c r="C72" s="307"/>
      <c r="D72" s="300"/>
      <c r="E72" s="284"/>
      <c r="F72" s="284"/>
    </row>
    <row r="73" spans="1:6" hidden="1">
      <c r="A73" s="280"/>
      <c r="B73" s="281"/>
      <c r="C73" s="307"/>
      <c r="D73" s="300"/>
      <c r="E73" s="284"/>
      <c r="F73" s="284"/>
    </row>
    <row r="74" spans="1:6" hidden="1">
      <c r="A74" s="280"/>
      <c r="B74" s="281"/>
      <c r="C74" s="307"/>
      <c r="D74" s="300"/>
      <c r="E74" s="284"/>
      <c r="F74" s="284"/>
    </row>
    <row r="75" spans="1:6" s="298" customFormat="1" hidden="1">
      <c r="A75" s="311"/>
      <c r="B75" s="312"/>
      <c r="C75" s="305"/>
      <c r="D75" s="304"/>
      <c r="E75" s="305"/>
      <c r="F75" s="286"/>
    </row>
    <row r="76" spans="1:6" hidden="1">
      <c r="A76" s="280"/>
      <c r="B76" s="281"/>
      <c r="C76" s="307"/>
      <c r="D76" s="300"/>
      <c r="E76" s="309"/>
      <c r="F76" s="284"/>
    </row>
    <row r="77" spans="1:6" hidden="1">
      <c r="A77" s="280"/>
      <c r="B77" s="281"/>
      <c r="C77" s="307"/>
      <c r="D77" s="300"/>
      <c r="E77" s="309"/>
      <c r="F77" s="284"/>
    </row>
    <row r="78" spans="1:6" hidden="1">
      <c r="A78" s="280"/>
      <c r="B78" s="281"/>
      <c r="C78" s="305"/>
      <c r="D78" s="300"/>
      <c r="E78" s="309"/>
      <c r="F78" s="284"/>
    </row>
    <row r="79" spans="1:6" s="298" customFormat="1" hidden="1">
      <c r="A79" s="311"/>
      <c r="B79" s="311"/>
      <c r="C79" s="305"/>
      <c r="D79" s="304"/>
      <c r="E79" s="305"/>
      <c r="F79" s="286"/>
    </row>
    <row r="80" spans="1:6" hidden="1">
      <c r="A80" s="280"/>
      <c r="B80" s="281"/>
      <c r="C80" s="307"/>
      <c r="D80" s="300"/>
      <c r="E80" s="309"/>
      <c r="F80" s="284"/>
    </row>
    <row r="81" spans="1:6" hidden="1">
      <c r="A81" s="280"/>
      <c r="B81" s="281"/>
      <c r="C81" s="307"/>
      <c r="D81" s="300"/>
      <c r="E81" s="309"/>
      <c r="F81" s="284"/>
    </row>
    <row r="82" spans="1:6" s="298" customFormat="1" hidden="1">
      <c r="A82" s="311"/>
      <c r="B82" s="312"/>
      <c r="C82" s="305"/>
      <c r="D82" s="304"/>
      <c r="E82" s="305"/>
      <c r="F82" s="286"/>
    </row>
    <row r="83" spans="1:6" hidden="1">
      <c r="A83" s="280"/>
      <c r="B83" s="281"/>
      <c r="C83" s="307"/>
      <c r="D83" s="284"/>
      <c r="E83" s="309"/>
      <c r="F83" s="284"/>
    </row>
    <row r="84" spans="1:6" s="314" customFormat="1" hidden="1">
      <c r="A84" s="284"/>
      <c r="B84" s="284"/>
      <c r="C84" s="307"/>
      <c r="D84" s="284"/>
      <c r="E84" s="309"/>
      <c r="F84" s="284"/>
    </row>
    <row r="85" spans="1:6" s="298" customFormat="1" hidden="1">
      <c r="A85" s="311"/>
      <c r="B85" s="312"/>
      <c r="C85" s="305"/>
      <c r="D85" s="304"/>
      <c r="E85" s="305"/>
      <c r="F85" s="286"/>
    </row>
    <row r="86" spans="1:6" hidden="1">
      <c r="A86" s="280"/>
      <c r="B86" s="281"/>
      <c r="C86" s="307"/>
      <c r="D86" s="300"/>
      <c r="E86" s="309"/>
      <c r="F86" s="284"/>
    </row>
    <row r="87" spans="1:6" hidden="1">
      <c r="A87" s="280"/>
      <c r="B87" s="281"/>
      <c r="C87" s="307"/>
      <c r="D87" s="300"/>
      <c r="E87" s="309"/>
      <c r="F87" s="284"/>
    </row>
    <row r="88" spans="1:6" s="298" customFormat="1" hidden="1">
      <c r="A88" s="311"/>
      <c r="B88" s="312"/>
      <c r="C88" s="305"/>
      <c r="D88" s="304"/>
      <c r="E88" s="305"/>
      <c r="F88" s="286"/>
    </row>
    <row r="89" spans="1:6" hidden="1">
      <c r="A89" s="280"/>
      <c r="B89" s="281"/>
      <c r="C89" s="307"/>
      <c r="D89" s="300"/>
      <c r="E89" s="309"/>
      <c r="F89" s="284"/>
    </row>
    <row r="90" spans="1:6" hidden="1">
      <c r="A90" s="280"/>
      <c r="B90" s="281"/>
      <c r="C90" s="307"/>
      <c r="D90" s="300"/>
      <c r="E90" s="309"/>
      <c r="F90" s="284"/>
    </row>
    <row r="91" spans="1:6" hidden="1">
      <c r="A91" s="280"/>
      <c r="B91" s="281"/>
      <c r="C91" s="307"/>
      <c r="D91" s="300"/>
      <c r="E91" s="309"/>
      <c r="F91" s="284"/>
    </row>
    <row r="92" spans="1:6" hidden="1">
      <c r="A92" s="280"/>
      <c r="B92" s="281"/>
      <c r="C92" s="307"/>
      <c r="D92" s="284"/>
      <c r="E92" s="309"/>
      <c r="F92" s="284"/>
    </row>
    <row r="93" spans="1:6" hidden="1">
      <c r="A93" s="280"/>
      <c r="B93" s="281"/>
      <c r="C93" s="307"/>
      <c r="D93" s="284"/>
      <c r="E93" s="309"/>
      <c r="F93" s="284"/>
    </row>
    <row r="94" spans="1:6" hidden="1">
      <c r="A94" s="280"/>
      <c r="B94" s="281"/>
      <c r="C94" s="307"/>
      <c r="D94" s="284"/>
      <c r="E94" s="309"/>
      <c r="F94" s="284"/>
    </row>
    <row r="95" spans="1:6" s="298" customFormat="1" hidden="1">
      <c r="A95" s="311"/>
      <c r="B95" s="312"/>
      <c r="C95" s="305"/>
      <c r="D95" s="313"/>
      <c r="E95" s="305"/>
      <c r="F95" s="286"/>
    </row>
    <row r="96" spans="1:6" hidden="1">
      <c r="A96" s="280"/>
      <c r="B96" s="281"/>
      <c r="C96" s="307"/>
      <c r="D96" s="284"/>
      <c r="E96" s="309"/>
      <c r="F96" s="284"/>
    </row>
    <row r="97" spans="1:6" hidden="1">
      <c r="A97" s="280"/>
      <c r="B97" s="281"/>
      <c r="C97" s="307"/>
      <c r="D97" s="284"/>
      <c r="E97" s="309"/>
      <c r="F97" s="284"/>
    </row>
    <row r="98" spans="1:6" hidden="1">
      <c r="A98" s="280"/>
      <c r="B98" s="281"/>
      <c r="C98" s="307"/>
      <c r="D98" s="284"/>
      <c r="E98" s="309"/>
      <c r="F98" s="284"/>
    </row>
    <row r="99" spans="1:6" hidden="1">
      <c r="A99" s="280"/>
      <c r="B99" s="281"/>
      <c r="C99" s="307"/>
      <c r="D99" s="284"/>
      <c r="E99" s="309"/>
      <c r="F99" s="284"/>
    </row>
    <row r="100" spans="1:6" hidden="1">
      <c r="A100" s="280"/>
      <c r="B100" s="281"/>
      <c r="C100" s="307"/>
      <c r="D100" s="300"/>
      <c r="E100" s="309"/>
      <c r="F100" s="284"/>
    </row>
    <row r="101" spans="1:6" hidden="1">
      <c r="A101" s="280"/>
      <c r="B101" s="281"/>
      <c r="C101" s="307"/>
      <c r="D101" s="300"/>
      <c r="E101" s="309"/>
      <c r="F101" s="284"/>
    </row>
    <row r="102" spans="1:6" s="298" customFormat="1" hidden="1">
      <c r="A102" s="311"/>
      <c r="B102" s="312"/>
      <c r="C102" s="305"/>
      <c r="D102" s="313"/>
      <c r="E102" s="305"/>
      <c r="F102" s="286"/>
    </row>
    <row r="103" spans="1:6" hidden="1">
      <c r="A103" s="280"/>
      <c r="B103" s="281"/>
      <c r="C103" s="307"/>
      <c r="D103" s="300"/>
      <c r="E103" s="309"/>
      <c r="F103" s="284"/>
    </row>
    <row r="104" spans="1:6" hidden="1">
      <c r="A104" s="280"/>
      <c r="B104" s="281"/>
      <c r="C104" s="307"/>
      <c r="D104" s="300"/>
      <c r="E104" s="284"/>
      <c r="F104" s="284"/>
    </row>
    <row r="105" spans="1:6" hidden="1">
      <c r="A105" s="280"/>
      <c r="B105" s="281"/>
      <c r="C105" s="307"/>
      <c r="D105" s="300"/>
      <c r="E105" s="284"/>
      <c r="F105" s="284"/>
    </row>
    <row r="106" spans="1:6" hidden="1">
      <c r="A106" s="280"/>
      <c r="B106" s="281"/>
      <c r="C106" s="307"/>
      <c r="D106" s="300"/>
      <c r="E106" s="284"/>
      <c r="F106" s="284"/>
    </row>
    <row r="107" spans="1:6" hidden="1">
      <c r="A107" s="280"/>
      <c r="B107" s="281"/>
      <c r="C107" s="307"/>
      <c r="D107" s="300"/>
      <c r="E107" s="284"/>
      <c r="F107" s="284"/>
    </row>
    <row r="108" spans="1:6" hidden="1">
      <c r="A108" s="280"/>
      <c r="B108" s="281"/>
      <c r="C108" s="307"/>
      <c r="D108" s="300"/>
      <c r="E108" s="284"/>
      <c r="F108" s="284"/>
    </row>
    <row r="109" spans="1:6" hidden="1">
      <c r="A109" s="280"/>
      <c r="B109" s="281"/>
      <c r="C109" s="307"/>
      <c r="D109" s="300"/>
      <c r="E109" s="284"/>
      <c r="F109" s="284"/>
    </row>
    <row r="110" spans="1:6" hidden="1">
      <c r="A110" s="280"/>
      <c r="B110" s="281"/>
      <c r="C110" s="307"/>
      <c r="D110" s="300"/>
      <c r="E110" s="284"/>
      <c r="F110" s="284"/>
    </row>
    <row r="111" spans="1:6" hidden="1">
      <c r="A111" s="280"/>
      <c r="B111" s="281"/>
      <c r="C111" s="307"/>
      <c r="D111" s="300"/>
      <c r="E111" s="284"/>
      <c r="F111" s="284"/>
    </row>
    <row r="112" spans="1:6" hidden="1">
      <c r="A112" s="280"/>
      <c r="B112" s="281"/>
      <c r="C112" s="307"/>
      <c r="D112" s="300"/>
      <c r="E112" s="284"/>
      <c r="F112" s="284"/>
    </row>
    <row r="113" spans="1:6" hidden="1">
      <c r="A113" s="280"/>
      <c r="B113" s="281"/>
      <c r="C113" s="307"/>
      <c r="D113" s="300"/>
      <c r="E113" s="284"/>
      <c r="F113" s="284"/>
    </row>
    <row r="114" spans="1:6" hidden="1">
      <c r="A114" s="280"/>
      <c r="B114" s="281"/>
      <c r="C114" s="307"/>
      <c r="D114" s="300"/>
      <c r="E114" s="284"/>
      <c r="F114" s="284"/>
    </row>
    <row r="115" spans="1:6" hidden="1">
      <c r="A115" s="280"/>
      <c r="B115" s="281"/>
      <c r="C115" s="307"/>
      <c r="D115" s="300"/>
      <c r="E115" s="284"/>
      <c r="F115" s="284"/>
    </row>
    <row r="116" spans="1:6" hidden="1">
      <c r="A116" s="280"/>
      <c r="B116" s="281"/>
      <c r="C116" s="307"/>
      <c r="D116" s="300"/>
      <c r="E116" s="284"/>
      <c r="F116" s="284"/>
    </row>
    <row r="117" spans="1:6" hidden="1">
      <c r="A117" s="280"/>
      <c r="B117" s="281"/>
      <c r="C117" s="307"/>
      <c r="D117" s="300"/>
      <c r="E117" s="284"/>
      <c r="F117" s="284"/>
    </row>
    <row r="118" spans="1:6" hidden="1">
      <c r="A118" s="280"/>
      <c r="B118" s="281"/>
      <c r="C118" s="307"/>
      <c r="D118" s="300"/>
      <c r="E118" s="284"/>
      <c r="F118" s="284"/>
    </row>
    <row r="119" spans="1:6" hidden="1">
      <c r="A119" s="280"/>
      <c r="B119" s="281"/>
      <c r="C119" s="307"/>
      <c r="D119" s="300"/>
      <c r="E119" s="284"/>
      <c r="F119" s="284"/>
    </row>
    <row r="120" spans="1:6" hidden="1">
      <c r="A120" s="280"/>
      <c r="B120" s="281"/>
      <c r="C120" s="307"/>
      <c r="D120" s="300"/>
      <c r="E120" s="284"/>
      <c r="F120" s="284"/>
    </row>
    <row r="121" spans="1:6" hidden="1">
      <c r="A121" s="280"/>
      <c r="B121" s="281"/>
      <c r="C121" s="307"/>
      <c r="D121" s="300"/>
      <c r="E121" s="284"/>
      <c r="F121" s="284"/>
    </row>
    <row r="122" spans="1:6" hidden="1">
      <c r="A122" s="280"/>
      <c r="B122" s="281"/>
      <c r="C122" s="307"/>
      <c r="D122" s="300"/>
      <c r="E122" s="284"/>
      <c r="F122" s="284"/>
    </row>
    <row r="123" spans="1:6" hidden="1">
      <c r="A123" s="280"/>
      <c r="B123" s="281"/>
      <c r="C123" s="307"/>
      <c r="D123" s="300"/>
      <c r="E123" s="284"/>
      <c r="F123" s="284"/>
    </row>
    <row r="124" spans="1:6" hidden="1">
      <c r="A124" s="280"/>
      <c r="B124" s="281"/>
      <c r="C124" s="307"/>
      <c r="D124" s="300"/>
      <c r="E124" s="284"/>
      <c r="F124" s="284"/>
    </row>
    <row r="125" spans="1:6" hidden="1">
      <c r="A125" s="280"/>
      <c r="B125" s="281"/>
      <c r="C125" s="307"/>
      <c r="D125" s="300"/>
      <c r="E125" s="284"/>
      <c r="F125" s="284"/>
    </row>
    <row r="126" spans="1:6" hidden="1">
      <c r="A126" s="280"/>
      <c r="B126" s="281"/>
      <c r="C126" s="307"/>
      <c r="D126" s="300"/>
      <c r="E126" s="284"/>
      <c r="F126" s="284"/>
    </row>
    <row r="127" spans="1:6" hidden="1">
      <c r="A127" s="280"/>
      <c r="B127" s="281"/>
      <c r="C127" s="307"/>
      <c r="D127" s="300"/>
      <c r="E127" s="284"/>
      <c r="F127" s="284"/>
    </row>
    <row r="128" spans="1:6" hidden="1">
      <c r="A128" s="280"/>
      <c r="B128" s="281"/>
      <c r="C128" s="307"/>
      <c r="D128" s="300"/>
      <c r="E128" s="284"/>
      <c r="F128" s="284"/>
    </row>
    <row r="129" spans="1:6" hidden="1">
      <c r="A129" s="280"/>
      <c r="B129" s="281"/>
      <c r="C129" s="307"/>
      <c r="D129" s="300"/>
      <c r="E129" s="284"/>
      <c r="F129" s="284"/>
    </row>
    <row r="130" spans="1:6" hidden="1">
      <c r="A130" s="280"/>
      <c r="B130" s="281"/>
      <c r="C130" s="307"/>
      <c r="D130" s="300"/>
      <c r="E130" s="284"/>
      <c r="F130" s="284"/>
    </row>
    <row r="131" spans="1:6" hidden="1">
      <c r="A131" s="280"/>
      <c r="B131" s="281"/>
      <c r="C131" s="307"/>
      <c r="D131" s="300"/>
      <c r="E131" s="284"/>
      <c r="F131" s="284"/>
    </row>
    <row r="132" spans="1:6" hidden="1">
      <c r="A132" s="280"/>
      <c r="B132" s="281"/>
      <c r="C132" s="307"/>
      <c r="D132" s="300"/>
      <c r="E132" s="284"/>
      <c r="F132" s="284"/>
    </row>
    <row r="133" spans="1:6" hidden="1">
      <c r="A133" s="280"/>
      <c r="B133" s="281"/>
      <c r="C133" s="307"/>
      <c r="D133" s="300"/>
      <c r="E133" s="284"/>
      <c r="F133" s="284"/>
    </row>
    <row r="134" spans="1:6" hidden="1">
      <c r="A134" s="280"/>
      <c r="B134" s="281"/>
      <c r="C134" s="307"/>
      <c r="D134" s="300"/>
      <c r="E134" s="309"/>
      <c r="F134" s="284"/>
    </row>
    <row r="135" spans="1:6" hidden="1">
      <c r="A135" s="280"/>
      <c r="B135" s="281"/>
      <c r="C135" s="305"/>
      <c r="D135" s="304"/>
      <c r="E135" s="305"/>
      <c r="F135" s="284"/>
    </row>
    <row r="136" spans="1:6" hidden="1">
      <c r="A136" s="280"/>
      <c r="B136" s="281"/>
      <c r="C136" s="307"/>
      <c r="D136" s="300"/>
      <c r="E136" s="284"/>
      <c r="F136" s="284"/>
    </row>
    <row r="137" spans="1:6" hidden="1">
      <c r="A137" s="280"/>
      <c r="B137" s="281"/>
      <c r="C137" s="307"/>
      <c r="D137" s="300"/>
      <c r="E137" s="284"/>
      <c r="F137" s="284"/>
    </row>
    <row r="138" spans="1:6" hidden="1">
      <c r="A138" s="280"/>
      <c r="B138" s="281"/>
      <c r="C138" s="307"/>
      <c r="D138" s="300"/>
      <c r="E138" s="284"/>
      <c r="F138" s="284"/>
    </row>
    <row r="139" spans="1:6" hidden="1">
      <c r="A139" s="280"/>
      <c r="B139" s="281"/>
      <c r="C139" s="307"/>
      <c r="D139" s="300"/>
      <c r="E139" s="284"/>
      <c r="F139" s="284"/>
    </row>
    <row r="140" spans="1:6" s="298" customFormat="1" hidden="1">
      <c r="A140" s="311"/>
      <c r="B140" s="312"/>
      <c r="C140" s="305"/>
      <c r="D140" s="304"/>
      <c r="E140" s="305"/>
      <c r="F140" s="286"/>
    </row>
    <row r="141" spans="1:6" hidden="1">
      <c r="A141" s="280"/>
      <c r="B141" s="281"/>
      <c r="C141" s="307"/>
      <c r="D141" s="300"/>
      <c r="E141" s="284"/>
      <c r="F141" s="284"/>
    </row>
    <row r="142" spans="1:6" s="298" customFormat="1" hidden="1">
      <c r="A142" s="311"/>
      <c r="B142" s="312"/>
      <c r="C142" s="305"/>
      <c r="D142" s="304"/>
      <c r="E142" s="305"/>
      <c r="F142" s="286"/>
    </row>
    <row r="143" spans="1:6" hidden="1">
      <c r="A143" s="280"/>
      <c r="B143" s="281"/>
      <c r="C143" s="307"/>
      <c r="D143" s="300"/>
      <c r="E143" s="284"/>
      <c r="F143" s="284"/>
    </row>
    <row r="144" spans="1:6" hidden="1">
      <c r="A144" s="280"/>
      <c r="B144" s="281"/>
      <c r="C144" s="307"/>
      <c r="D144" s="300"/>
      <c r="E144" s="284"/>
      <c r="F144" s="284"/>
    </row>
    <row r="145" spans="1:6" hidden="1">
      <c r="A145" s="280"/>
      <c r="B145" s="281"/>
      <c r="C145" s="307"/>
      <c r="D145" s="300"/>
      <c r="E145" s="284"/>
      <c r="F145" s="284"/>
    </row>
    <row r="146" spans="1:6" hidden="1">
      <c r="A146" s="280"/>
      <c r="B146" s="281"/>
      <c r="C146" s="307"/>
      <c r="D146" s="300"/>
      <c r="E146" s="284"/>
      <c r="F146" s="284"/>
    </row>
    <row r="147" spans="1:6" hidden="1">
      <c r="A147" s="280"/>
      <c r="B147" s="281"/>
      <c r="C147" s="307"/>
      <c r="D147" s="300"/>
      <c r="E147" s="284"/>
      <c r="F147" s="284"/>
    </row>
    <row r="148" spans="1:6" hidden="1">
      <c r="A148" s="280"/>
      <c r="B148" s="281"/>
      <c r="C148" s="307"/>
      <c r="D148" s="300"/>
      <c r="E148" s="284"/>
      <c r="F148" s="284"/>
    </row>
    <row r="149" spans="1:6" s="298" customFormat="1" hidden="1">
      <c r="A149" s="311"/>
      <c r="B149" s="312"/>
      <c r="C149" s="305"/>
      <c r="D149" s="304"/>
      <c r="E149" s="305"/>
      <c r="F149" s="286"/>
    </row>
    <row r="150" spans="1:6" hidden="1">
      <c r="A150" s="280"/>
      <c r="B150" s="281"/>
      <c r="C150" s="307"/>
      <c r="D150" s="284"/>
      <c r="E150" s="309"/>
      <c r="F150" s="284"/>
    </row>
    <row r="151" spans="1:6" s="298" customFormat="1" hidden="1">
      <c r="A151" s="280"/>
      <c r="B151" s="281"/>
      <c r="C151" s="305"/>
      <c r="D151" s="284"/>
      <c r="E151" s="309"/>
      <c r="F151" s="286"/>
    </row>
    <row r="152" spans="1:6" s="298" customFormat="1" hidden="1">
      <c r="A152" s="311"/>
      <c r="B152" s="312"/>
      <c r="C152" s="305"/>
      <c r="D152" s="304"/>
      <c r="E152" s="305"/>
      <c r="F152" s="286"/>
    </row>
    <row r="153" spans="1:6" s="315" customFormat="1" hidden="1">
      <c r="A153" s="286"/>
      <c r="B153" s="286"/>
      <c r="C153" s="305"/>
      <c r="D153" s="304"/>
      <c r="E153" s="305"/>
      <c r="F153" s="286"/>
    </row>
    <row r="154" spans="1:6" s="314" customFormat="1" hidden="1">
      <c r="A154" s="316"/>
      <c r="B154" s="317"/>
      <c r="C154" s="307"/>
      <c r="D154" s="284"/>
      <c r="E154" s="309"/>
      <c r="F154" s="284"/>
    </row>
    <row r="155" spans="1:6" s="314" customFormat="1" hidden="1">
      <c r="A155" s="284"/>
      <c r="B155" s="284"/>
      <c r="C155" s="307"/>
      <c r="D155" s="284"/>
      <c r="E155" s="309"/>
      <c r="F155" s="284"/>
    </row>
    <row r="156" spans="1:6" s="315" customFormat="1" hidden="1">
      <c r="A156" s="286"/>
      <c r="B156" s="286"/>
      <c r="C156" s="305"/>
      <c r="D156" s="304"/>
      <c r="E156" s="305"/>
      <c r="F156" s="286"/>
    </row>
    <row r="157" spans="1:6" s="314" customFormat="1" hidden="1">
      <c r="A157" s="280"/>
      <c r="B157" s="317"/>
      <c r="C157" s="307"/>
      <c r="D157" s="284"/>
      <c r="E157" s="309"/>
      <c r="F157" s="284"/>
    </row>
    <row r="158" spans="1:6" s="314" customFormat="1" ht="13.5" hidden="1" customHeight="1">
      <c r="A158" s="284"/>
      <c r="B158" s="284"/>
      <c r="C158" s="307"/>
      <c r="D158" s="284"/>
      <c r="E158" s="309"/>
      <c r="F158" s="284"/>
    </row>
    <row r="159" spans="1:6" s="315" customFormat="1" ht="13.5" hidden="1" customHeight="1">
      <c r="A159" s="286"/>
      <c r="B159" s="286"/>
      <c r="C159" s="305"/>
      <c r="D159" s="304"/>
      <c r="E159" s="305"/>
      <c r="F159" s="286"/>
    </row>
    <row r="160" spans="1:6" s="314" customFormat="1" ht="13.5" hidden="1" customHeight="1">
      <c r="A160" s="284"/>
      <c r="B160" s="317"/>
      <c r="C160" s="307"/>
      <c r="D160" s="284"/>
      <c r="E160" s="309"/>
      <c r="F160" s="284"/>
    </row>
    <row r="161" spans="1:7" s="314" customFormat="1" ht="13.5" hidden="1" customHeight="1">
      <c r="A161" s="284"/>
      <c r="B161" s="284"/>
      <c r="C161" s="307"/>
      <c r="D161" s="284"/>
      <c r="E161" s="309"/>
      <c r="F161" s="284"/>
    </row>
    <row r="162" spans="1:7" s="314" customFormat="1" ht="13.5" hidden="1" customHeight="1">
      <c r="A162" s="284"/>
      <c r="B162" s="284"/>
      <c r="C162" s="307"/>
      <c r="D162" s="284"/>
      <c r="E162" s="309"/>
      <c r="F162" s="284"/>
    </row>
    <row r="163" spans="1:7" s="315" customFormat="1" hidden="1">
      <c r="A163" s="286"/>
      <c r="B163" s="286"/>
      <c r="C163" s="305"/>
      <c r="D163" s="304"/>
      <c r="E163" s="305"/>
      <c r="F163" s="286"/>
    </row>
    <row r="164" spans="1:7" ht="13.5" hidden="1" customHeight="1">
      <c r="A164" s="318"/>
      <c r="B164" s="318"/>
      <c r="C164" s="319"/>
      <c r="D164" s="320"/>
      <c r="E164" s="319"/>
      <c r="F164" s="321"/>
    </row>
    <row r="165" spans="1:7" hidden="1">
      <c r="A165" s="1515" t="s">
        <v>685</v>
      </c>
      <c r="B165" s="1515"/>
      <c r="C165" s="1515"/>
      <c r="D165" s="1515"/>
      <c r="E165" s="1515"/>
      <c r="F165" s="1515"/>
    </row>
    <row r="166" spans="1:7" hidden="1">
      <c r="A166" s="1515"/>
      <c r="B166" s="1515"/>
      <c r="C166" s="1515"/>
      <c r="D166" s="1515"/>
      <c r="E166" s="1515"/>
      <c r="F166" s="1515"/>
    </row>
    <row r="167" spans="1:7" hidden="1">
      <c r="A167" s="1515"/>
      <c r="B167" s="1515"/>
      <c r="C167" s="1515"/>
      <c r="D167" s="1515"/>
      <c r="E167" s="1515"/>
      <c r="F167" s="1515"/>
      <c r="G167" s="1517"/>
    </row>
    <row r="168" spans="1:7" hidden="1">
      <c r="A168" s="314"/>
      <c r="B168" s="314"/>
      <c r="C168" s="314"/>
      <c r="D168" s="322"/>
      <c r="E168" s="314"/>
      <c r="F168" s="314"/>
    </row>
    <row r="169" spans="1:7" hidden="1">
      <c r="A169" s="1515"/>
      <c r="B169" s="1515"/>
      <c r="C169" s="1515"/>
      <c r="D169" s="1515"/>
      <c r="E169" s="1515"/>
      <c r="F169" s="1515"/>
    </row>
    <row r="170" spans="1:7" hidden="1">
      <c r="A170" s="1515"/>
      <c r="B170" s="1515"/>
      <c r="C170" s="1515"/>
      <c r="D170" s="1515"/>
      <c r="E170" s="1515"/>
      <c r="F170" s="1515"/>
    </row>
    <row r="171" spans="1:7">
      <c r="A171" s="1515"/>
      <c r="B171" s="1515"/>
      <c r="C171" s="1515"/>
      <c r="D171" s="1515"/>
      <c r="E171" s="1515"/>
      <c r="F171" s="1515"/>
    </row>
    <row r="172" spans="1:7">
      <c r="A172" s="1515"/>
      <c r="B172" s="1515"/>
      <c r="C172" s="1515"/>
      <c r="D172" s="1515"/>
      <c r="E172" s="1515"/>
      <c r="F172" s="1515"/>
    </row>
    <row r="173" spans="1:7">
      <c r="A173" s="1515"/>
      <c r="B173" s="1515"/>
      <c r="C173" s="1515"/>
      <c r="D173" s="1515"/>
      <c r="E173" s="1515"/>
      <c r="F173" s="1515"/>
    </row>
    <row r="174" spans="1:7">
      <c r="A174" s="1515"/>
      <c r="B174" s="1515"/>
      <c r="C174" s="1515"/>
      <c r="D174" s="1515"/>
      <c r="E174" s="1515"/>
      <c r="F174" s="1515"/>
    </row>
    <row r="175" spans="1:7">
      <c r="A175" s="1515"/>
      <c r="B175" s="1515"/>
      <c r="C175" s="1515"/>
      <c r="D175" s="1515"/>
      <c r="E175" s="1515"/>
      <c r="F175" s="1515"/>
    </row>
    <row r="176" spans="1:7">
      <c r="A176" s="1515"/>
      <c r="B176" s="1515"/>
      <c r="C176" s="1515"/>
      <c r="D176" s="1515"/>
      <c r="E176" s="1515"/>
      <c r="F176" s="1515"/>
    </row>
    <row r="177" spans="1:6">
      <c r="A177" s="1515"/>
      <c r="B177" s="1515"/>
      <c r="C177" s="1515"/>
      <c r="D177" s="1515"/>
      <c r="E177" s="1515"/>
      <c r="F177" s="1515"/>
    </row>
    <row r="178" spans="1:6">
      <c r="A178" s="1515"/>
      <c r="B178" s="1515"/>
      <c r="C178" s="1515"/>
      <c r="D178" s="1515"/>
      <c r="E178" s="1515"/>
      <c r="F178" s="1515"/>
    </row>
    <row r="179" spans="1:6">
      <c r="A179" s="1515"/>
      <c r="B179" s="1515"/>
      <c r="C179" s="1515"/>
      <c r="D179" s="1515"/>
      <c r="E179" s="1515"/>
      <c r="F179" s="1515"/>
    </row>
    <row r="180" spans="1:6">
      <c r="A180" s="1515"/>
      <c r="B180" s="1515"/>
      <c r="C180" s="1515"/>
      <c r="D180" s="1515"/>
      <c r="E180" s="1515"/>
      <c r="F180" s="1515"/>
    </row>
  </sheetData>
  <mergeCells count="16">
    <mergeCell ref="A177:F177"/>
    <mergeCell ref="A178:F178"/>
    <mergeCell ref="A179:F179"/>
    <mergeCell ref="A180:F180"/>
    <mergeCell ref="A171:F171"/>
    <mergeCell ref="A172:F172"/>
    <mergeCell ref="A173:F173"/>
    <mergeCell ref="A174:F174"/>
    <mergeCell ref="A175:F175"/>
    <mergeCell ref="A176:F176"/>
    <mergeCell ref="A170:F170"/>
    <mergeCell ref="A2:E2"/>
    <mergeCell ref="A165:F165"/>
    <mergeCell ref="A166:F166"/>
    <mergeCell ref="A167:G167"/>
    <mergeCell ref="A169:F16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F4" sqref="F4"/>
    </sheetView>
  </sheetViews>
  <sheetFormatPr defaultColWidth="8.69140625" defaultRowHeight="12.45"/>
  <cols>
    <col min="1" max="1" width="37.69140625" style="325" customWidth="1"/>
    <col min="2" max="2" width="7.3046875" style="326" customWidth="1"/>
    <col min="3" max="4" width="11.53515625" style="324" customWidth="1"/>
    <col min="5" max="5" width="11.53515625" style="327" customWidth="1"/>
    <col min="6" max="6" width="11.3828125" style="328" customWidth="1"/>
    <col min="7" max="7" width="9.84375" style="328" customWidth="1"/>
    <col min="8" max="8" width="9.15234375" style="328" customWidth="1"/>
    <col min="9" max="9" width="9.3046875" style="328" customWidth="1"/>
    <col min="10" max="10" width="9.15234375" style="328" customWidth="1"/>
    <col min="11" max="11" width="12" style="324" customWidth="1"/>
    <col min="12" max="12" width="8.69140625" style="324"/>
    <col min="13" max="13" width="11.84375" style="324" customWidth="1"/>
    <col min="14" max="14" width="12.53515625" style="324" customWidth="1"/>
    <col min="15" max="15" width="11.84375" style="324" customWidth="1"/>
    <col min="16" max="16" width="12" style="324" customWidth="1"/>
    <col min="17" max="16384" width="8.69140625" style="324"/>
  </cols>
  <sheetData>
    <row r="1" spans="1:16" ht="24" customHeight="1">
      <c r="A1" s="1518"/>
      <c r="B1" s="1519"/>
      <c r="C1" s="1519"/>
      <c r="D1" s="1519"/>
      <c r="E1" s="1519"/>
      <c r="F1" s="1519"/>
      <c r="G1" s="1519"/>
      <c r="H1" s="1519"/>
      <c r="I1" s="1519"/>
      <c r="J1" s="1519"/>
      <c r="K1" s="1519"/>
      <c r="L1" s="1519"/>
      <c r="M1" s="1519"/>
      <c r="N1" s="1519"/>
      <c r="O1" s="1519"/>
      <c r="P1" s="323"/>
    </row>
    <row r="2" spans="1:16">
      <c r="O2" s="329"/>
    </row>
    <row r="3" spans="1:16" ht="17.600000000000001">
      <c r="A3" s="330" t="s">
        <v>686</v>
      </c>
      <c r="F3" s="331"/>
      <c r="G3" s="331"/>
    </row>
    <row r="4" spans="1:16" ht="21.75" customHeight="1">
      <c r="A4" s="332"/>
      <c r="F4" s="331"/>
      <c r="G4" s="331"/>
    </row>
    <row r="5" spans="1:16">
      <c r="A5" s="333"/>
      <c r="F5" s="331"/>
      <c r="G5" s="331"/>
    </row>
    <row r="6" spans="1:16" ht="6" customHeight="1" thickBot="1">
      <c r="B6" s="334"/>
      <c r="C6" s="335"/>
      <c r="F6" s="331"/>
      <c r="G6" s="331"/>
    </row>
    <row r="7" spans="1:16" ht="24.75" customHeight="1" thickBot="1">
      <c r="A7" s="336" t="s">
        <v>687</v>
      </c>
      <c r="B7" s="337"/>
      <c r="C7" s="1520" t="s">
        <v>688</v>
      </c>
      <c r="D7" s="1521"/>
      <c r="E7" s="1521"/>
      <c r="F7" s="1521"/>
      <c r="G7" s="1521"/>
      <c r="H7" s="1521"/>
      <c r="I7" s="1521"/>
      <c r="J7" s="1521"/>
      <c r="K7" s="1521"/>
      <c r="L7" s="1521"/>
      <c r="M7" s="1521"/>
      <c r="N7" s="1521"/>
      <c r="O7" s="1522"/>
    </row>
    <row r="8" spans="1:16" ht="23.25" customHeight="1" thickBot="1">
      <c r="A8" s="333" t="s">
        <v>689</v>
      </c>
      <c r="F8" s="331"/>
      <c r="G8" s="331"/>
    </row>
    <row r="9" spans="1:16" ht="12.9" thickBot="1">
      <c r="A9" s="338"/>
      <c r="B9" s="339"/>
      <c r="C9" s="340" t="s">
        <v>0</v>
      </c>
      <c r="D9" s="341" t="s">
        <v>690</v>
      </c>
      <c r="E9" s="342" t="s">
        <v>691</v>
      </c>
      <c r="F9" s="1523" t="s">
        <v>692</v>
      </c>
      <c r="G9" s="1524"/>
      <c r="H9" s="1524"/>
      <c r="I9" s="1525"/>
      <c r="J9" s="343" t="s">
        <v>693</v>
      </c>
      <c r="K9" s="344" t="s">
        <v>694</v>
      </c>
      <c r="L9" s="345"/>
      <c r="M9" s="339" t="s">
        <v>695</v>
      </c>
      <c r="N9" s="339" t="s">
        <v>696</v>
      </c>
      <c r="O9" s="339" t="s">
        <v>695</v>
      </c>
    </row>
    <row r="10" spans="1:16" ht="12.9" thickBot="1">
      <c r="A10" s="346" t="s">
        <v>697</v>
      </c>
      <c r="B10" s="347" t="s">
        <v>698</v>
      </c>
      <c r="C10" s="348" t="s">
        <v>699</v>
      </c>
      <c r="D10" s="349">
        <v>2022</v>
      </c>
      <c r="E10" s="350">
        <v>2022</v>
      </c>
      <c r="F10" s="351" t="s">
        <v>700</v>
      </c>
      <c r="G10" s="352" t="s">
        <v>701</v>
      </c>
      <c r="H10" s="352" t="s">
        <v>702</v>
      </c>
      <c r="I10" s="353" t="s">
        <v>703</v>
      </c>
      <c r="J10" s="354" t="s">
        <v>704</v>
      </c>
      <c r="K10" s="355" t="s">
        <v>705</v>
      </c>
      <c r="L10" s="345"/>
      <c r="M10" s="356" t="s">
        <v>706</v>
      </c>
      <c r="N10" s="347" t="s">
        <v>707</v>
      </c>
      <c r="O10" s="347" t="s">
        <v>708</v>
      </c>
    </row>
    <row r="11" spans="1:16">
      <c r="A11" s="357" t="s">
        <v>709</v>
      </c>
      <c r="B11" s="358"/>
      <c r="C11" s="359">
        <v>17</v>
      </c>
      <c r="D11" s="360">
        <v>17</v>
      </c>
      <c r="E11" s="361">
        <v>17</v>
      </c>
      <c r="F11" s="362">
        <v>17</v>
      </c>
      <c r="G11" s="363">
        <f>M11</f>
        <v>17</v>
      </c>
      <c r="H11" s="364"/>
      <c r="I11" s="365"/>
      <c r="J11" s="366" t="s">
        <v>710</v>
      </c>
      <c r="K11" s="367" t="s">
        <v>710</v>
      </c>
      <c r="L11" s="368"/>
      <c r="M11" s="369">
        <v>17</v>
      </c>
      <c r="N11" s="370"/>
      <c r="O11" s="370"/>
    </row>
    <row r="12" spans="1:16" ht="12.9" thickBot="1">
      <c r="A12" s="371" t="s">
        <v>711</v>
      </c>
      <c r="B12" s="372"/>
      <c r="C12" s="373">
        <v>16.5</v>
      </c>
      <c r="D12" s="374">
        <v>16.25</v>
      </c>
      <c r="E12" s="375">
        <v>16.25</v>
      </c>
      <c r="F12" s="376">
        <v>16.5</v>
      </c>
      <c r="G12" s="377">
        <f>M12</f>
        <v>16</v>
      </c>
      <c r="H12" s="378"/>
      <c r="I12" s="377"/>
      <c r="J12" s="379"/>
      <c r="K12" s="380" t="s">
        <v>710</v>
      </c>
      <c r="L12" s="368"/>
      <c r="M12" s="381">
        <v>16</v>
      </c>
      <c r="N12" s="382"/>
      <c r="O12" s="382"/>
    </row>
    <row r="13" spans="1:16">
      <c r="A13" s="383" t="s">
        <v>712</v>
      </c>
      <c r="B13" s="384" t="s">
        <v>713</v>
      </c>
      <c r="C13" s="385">
        <v>15128</v>
      </c>
      <c r="D13" s="386" t="s">
        <v>710</v>
      </c>
      <c r="E13" s="386" t="s">
        <v>710</v>
      </c>
      <c r="F13" s="387">
        <v>14587</v>
      </c>
      <c r="G13" s="388">
        <f>M13</f>
        <v>14460</v>
      </c>
      <c r="H13" s="389"/>
      <c r="I13" s="388"/>
      <c r="J13" s="390" t="s">
        <v>710</v>
      </c>
      <c r="K13" s="391" t="s">
        <v>710</v>
      </c>
      <c r="L13" s="368"/>
      <c r="M13" s="392">
        <v>14460</v>
      </c>
      <c r="N13" s="393"/>
      <c r="O13" s="393"/>
    </row>
    <row r="14" spans="1:16">
      <c r="A14" s="394" t="s">
        <v>714</v>
      </c>
      <c r="B14" s="384" t="s">
        <v>715</v>
      </c>
      <c r="C14" s="385">
        <v>12251</v>
      </c>
      <c r="D14" s="395" t="s">
        <v>710</v>
      </c>
      <c r="E14" s="395" t="s">
        <v>710</v>
      </c>
      <c r="F14" s="396">
        <v>11808</v>
      </c>
      <c r="G14" s="388">
        <f t="shared" ref="G14:G23" si="0">M14</f>
        <v>11785</v>
      </c>
      <c r="H14" s="389"/>
      <c r="I14" s="388"/>
      <c r="J14" s="390" t="s">
        <v>710</v>
      </c>
      <c r="K14" s="391" t="s">
        <v>710</v>
      </c>
      <c r="L14" s="368"/>
      <c r="M14" s="397">
        <v>11785</v>
      </c>
      <c r="N14" s="393"/>
      <c r="O14" s="393"/>
    </row>
    <row r="15" spans="1:16">
      <c r="A15" s="394" t="s">
        <v>716</v>
      </c>
      <c r="B15" s="384" t="s">
        <v>717</v>
      </c>
      <c r="C15" s="385">
        <v>404</v>
      </c>
      <c r="D15" s="395" t="s">
        <v>710</v>
      </c>
      <c r="E15" s="395" t="s">
        <v>710</v>
      </c>
      <c r="F15" s="396">
        <v>424</v>
      </c>
      <c r="G15" s="388">
        <f t="shared" si="0"/>
        <v>497</v>
      </c>
      <c r="H15" s="389"/>
      <c r="I15" s="388"/>
      <c r="J15" s="390" t="s">
        <v>710</v>
      </c>
      <c r="K15" s="391" t="s">
        <v>710</v>
      </c>
      <c r="L15" s="368"/>
      <c r="M15" s="397">
        <v>497</v>
      </c>
      <c r="N15" s="393"/>
      <c r="O15" s="393"/>
    </row>
    <row r="16" spans="1:16">
      <c r="A16" s="394" t="s">
        <v>718</v>
      </c>
      <c r="B16" s="384" t="s">
        <v>710</v>
      </c>
      <c r="C16" s="385">
        <v>349</v>
      </c>
      <c r="D16" s="395" t="s">
        <v>710</v>
      </c>
      <c r="E16" s="395" t="s">
        <v>710</v>
      </c>
      <c r="F16" s="396">
        <v>13402</v>
      </c>
      <c r="G16" s="388">
        <f t="shared" si="0"/>
        <v>9324</v>
      </c>
      <c r="H16" s="389"/>
      <c r="I16" s="388"/>
      <c r="J16" s="390" t="s">
        <v>710</v>
      </c>
      <c r="K16" s="391" t="s">
        <v>710</v>
      </c>
      <c r="L16" s="368"/>
      <c r="M16" s="397">
        <v>9324</v>
      </c>
      <c r="N16" s="393"/>
      <c r="O16" s="393"/>
    </row>
    <row r="17" spans="1:15" ht="12.9" thickBot="1">
      <c r="A17" s="357" t="s">
        <v>719</v>
      </c>
      <c r="B17" s="398" t="s">
        <v>720</v>
      </c>
      <c r="C17" s="399">
        <v>8222</v>
      </c>
      <c r="D17" s="400" t="s">
        <v>710</v>
      </c>
      <c r="E17" s="400" t="s">
        <v>710</v>
      </c>
      <c r="F17" s="401">
        <v>9579</v>
      </c>
      <c r="G17" s="388">
        <f t="shared" si="0"/>
        <v>9494</v>
      </c>
      <c r="H17" s="402"/>
      <c r="I17" s="403"/>
      <c r="J17" s="404" t="s">
        <v>710</v>
      </c>
      <c r="K17" s="367" t="s">
        <v>710</v>
      </c>
      <c r="L17" s="368"/>
      <c r="M17" s="405">
        <v>9494</v>
      </c>
      <c r="N17" s="406"/>
      <c r="O17" s="406"/>
    </row>
    <row r="18" spans="1:15" ht="12.9" thickBot="1">
      <c r="A18" s="407" t="s">
        <v>721</v>
      </c>
      <c r="B18" s="408"/>
      <c r="C18" s="409">
        <f>C13-C14+C15+C16+C17</f>
        <v>11852</v>
      </c>
      <c r="D18" s="409" t="s">
        <v>710</v>
      </c>
      <c r="E18" s="409" t="s">
        <v>710</v>
      </c>
      <c r="F18" s="410">
        <f>F13-F14+F15+F16+F17</f>
        <v>26184</v>
      </c>
      <c r="G18" s="410">
        <f>G13-G14+G15+G16+G17</f>
        <v>21990</v>
      </c>
      <c r="H18" s="411"/>
      <c r="I18" s="412"/>
      <c r="J18" s="413" t="s">
        <v>710</v>
      </c>
      <c r="K18" s="414" t="s">
        <v>710</v>
      </c>
      <c r="L18" s="368"/>
      <c r="M18" s="415">
        <f>M13-M14+M15+M16+M17</f>
        <v>21990</v>
      </c>
      <c r="N18" s="415">
        <f t="shared" ref="N18:O18" si="1">N13-N14+N15+N16+N17</f>
        <v>0</v>
      </c>
      <c r="O18" s="415">
        <f t="shared" si="1"/>
        <v>0</v>
      </c>
    </row>
    <row r="19" spans="1:15">
      <c r="A19" s="357" t="s">
        <v>722</v>
      </c>
      <c r="B19" s="416">
        <v>401</v>
      </c>
      <c r="C19" s="399">
        <v>2837</v>
      </c>
      <c r="D19" s="386" t="s">
        <v>710</v>
      </c>
      <c r="E19" s="386" t="s">
        <v>710</v>
      </c>
      <c r="F19" s="401">
        <v>2779</v>
      </c>
      <c r="G19" s="388">
        <f t="shared" si="0"/>
        <v>2676</v>
      </c>
      <c r="H19" s="417"/>
      <c r="I19" s="418"/>
      <c r="J19" s="404" t="s">
        <v>710</v>
      </c>
      <c r="K19" s="367" t="s">
        <v>710</v>
      </c>
      <c r="L19" s="368"/>
      <c r="M19" s="419">
        <v>2676</v>
      </c>
      <c r="N19" s="406"/>
      <c r="O19" s="406"/>
    </row>
    <row r="20" spans="1:15">
      <c r="A20" s="394" t="s">
        <v>723</v>
      </c>
      <c r="B20" s="384" t="s">
        <v>724</v>
      </c>
      <c r="C20" s="385">
        <v>7403</v>
      </c>
      <c r="D20" s="395" t="s">
        <v>710</v>
      </c>
      <c r="E20" s="395" t="s">
        <v>710</v>
      </c>
      <c r="F20" s="396">
        <v>7514</v>
      </c>
      <c r="G20" s="388">
        <f t="shared" si="0"/>
        <v>7665</v>
      </c>
      <c r="H20" s="389"/>
      <c r="I20" s="388"/>
      <c r="J20" s="390" t="s">
        <v>710</v>
      </c>
      <c r="K20" s="391" t="s">
        <v>710</v>
      </c>
      <c r="L20" s="368"/>
      <c r="M20" s="397">
        <v>7665</v>
      </c>
      <c r="N20" s="393"/>
      <c r="O20" s="393"/>
    </row>
    <row r="21" spans="1:15">
      <c r="A21" s="394" t="s">
        <v>725</v>
      </c>
      <c r="B21" s="384" t="s">
        <v>710</v>
      </c>
      <c r="C21" s="385">
        <v>0</v>
      </c>
      <c r="D21" s="395" t="s">
        <v>710</v>
      </c>
      <c r="E21" s="395" t="s">
        <v>710</v>
      </c>
      <c r="F21" s="396">
        <v>0</v>
      </c>
      <c r="G21" s="388">
        <f t="shared" si="0"/>
        <v>0</v>
      </c>
      <c r="H21" s="389"/>
      <c r="I21" s="388"/>
      <c r="J21" s="390" t="s">
        <v>710</v>
      </c>
      <c r="K21" s="391" t="s">
        <v>710</v>
      </c>
      <c r="L21" s="368"/>
      <c r="M21" s="397">
        <v>0</v>
      </c>
      <c r="N21" s="393"/>
      <c r="O21" s="393"/>
    </row>
    <row r="22" spans="1:15">
      <c r="A22" s="394" t="s">
        <v>726</v>
      </c>
      <c r="B22" s="384" t="s">
        <v>710</v>
      </c>
      <c r="C22" s="385">
        <v>1549</v>
      </c>
      <c r="D22" s="395" t="s">
        <v>710</v>
      </c>
      <c r="E22" s="395" t="s">
        <v>710</v>
      </c>
      <c r="F22" s="396">
        <v>14760</v>
      </c>
      <c r="G22" s="388">
        <f t="shared" si="0"/>
        <v>10536</v>
      </c>
      <c r="H22" s="389"/>
      <c r="I22" s="388"/>
      <c r="J22" s="390" t="s">
        <v>710</v>
      </c>
      <c r="K22" s="391" t="s">
        <v>710</v>
      </c>
      <c r="L22" s="368"/>
      <c r="M22" s="397">
        <v>10536</v>
      </c>
      <c r="N22" s="393"/>
      <c r="O22" s="393"/>
    </row>
    <row r="23" spans="1:15" ht="12.9" thickBot="1">
      <c r="A23" s="371" t="s">
        <v>727</v>
      </c>
      <c r="B23" s="420" t="s">
        <v>710</v>
      </c>
      <c r="C23" s="421">
        <v>0</v>
      </c>
      <c r="D23" s="400" t="s">
        <v>710</v>
      </c>
      <c r="E23" s="400" t="s">
        <v>710</v>
      </c>
      <c r="F23" s="422">
        <v>0</v>
      </c>
      <c r="G23" s="403">
        <f t="shared" si="0"/>
        <v>0</v>
      </c>
      <c r="H23" s="402"/>
      <c r="I23" s="403"/>
      <c r="J23" s="423" t="s">
        <v>710</v>
      </c>
      <c r="K23" s="424" t="s">
        <v>710</v>
      </c>
      <c r="L23" s="368"/>
      <c r="M23" s="425">
        <v>0</v>
      </c>
      <c r="N23" s="426"/>
      <c r="O23" s="426"/>
    </row>
    <row r="24" spans="1:15">
      <c r="A24" s="427" t="s">
        <v>728</v>
      </c>
      <c r="B24" s="428" t="s">
        <v>710</v>
      </c>
      <c r="C24" s="429">
        <v>16964</v>
      </c>
      <c r="D24" s="430">
        <v>18544</v>
      </c>
      <c r="E24" s="431">
        <v>18142</v>
      </c>
      <c r="F24" s="430">
        <v>4770</v>
      </c>
      <c r="G24" s="432">
        <f>M24-F24</f>
        <v>4228</v>
      </c>
      <c r="H24" s="433"/>
      <c r="I24" s="434"/>
      <c r="J24" s="435">
        <f t="shared" ref="J24:J47" si="2">SUM(F24:I24)</f>
        <v>8998</v>
      </c>
      <c r="K24" s="436">
        <f t="shared" ref="K24:K47" si="3">(J24/E24)*100</f>
        <v>49.59761878513946</v>
      </c>
      <c r="L24" s="368"/>
      <c r="M24" s="437">
        <v>8998</v>
      </c>
      <c r="N24" s="438"/>
      <c r="O24" s="439"/>
    </row>
    <row r="25" spans="1:15">
      <c r="A25" s="394" t="s">
        <v>729</v>
      </c>
      <c r="B25" s="440" t="s">
        <v>710</v>
      </c>
      <c r="C25" s="441">
        <v>2921</v>
      </c>
      <c r="D25" s="442">
        <v>0</v>
      </c>
      <c r="E25" s="443">
        <v>0</v>
      </c>
      <c r="F25" s="442">
        <v>0</v>
      </c>
      <c r="G25" s="444">
        <f t="shared" ref="G25:G42" si="4">M25-F25</f>
        <v>0</v>
      </c>
      <c r="H25" s="445"/>
      <c r="I25" s="388"/>
      <c r="J25" s="390">
        <f t="shared" si="2"/>
        <v>0</v>
      </c>
      <c r="K25" s="446" t="e">
        <f t="shared" si="3"/>
        <v>#DIV/0!</v>
      </c>
      <c r="L25" s="368"/>
      <c r="M25" s="447">
        <v>0</v>
      </c>
      <c r="N25" s="448"/>
      <c r="O25" s="449"/>
    </row>
    <row r="26" spans="1:15" ht="12.9" thickBot="1">
      <c r="A26" s="371" t="s">
        <v>730</v>
      </c>
      <c r="B26" s="450">
        <v>672</v>
      </c>
      <c r="C26" s="451">
        <v>14043</v>
      </c>
      <c r="D26" s="452">
        <v>17993</v>
      </c>
      <c r="E26" s="453">
        <v>17993</v>
      </c>
      <c r="F26" s="454">
        <v>4770</v>
      </c>
      <c r="G26" s="455">
        <f t="shared" si="4"/>
        <v>4229</v>
      </c>
      <c r="H26" s="456"/>
      <c r="I26" s="457"/>
      <c r="J26" s="458">
        <f t="shared" si="2"/>
        <v>8999</v>
      </c>
      <c r="K26" s="446">
        <f t="shared" si="3"/>
        <v>50.013894292224762</v>
      </c>
      <c r="L26" s="368"/>
      <c r="M26" s="459">
        <v>8999</v>
      </c>
      <c r="N26" s="460"/>
      <c r="O26" s="461"/>
    </row>
    <row r="27" spans="1:15">
      <c r="A27" s="383" t="s">
        <v>731</v>
      </c>
      <c r="B27" s="428">
        <v>501</v>
      </c>
      <c r="C27" s="462">
        <v>557</v>
      </c>
      <c r="D27" s="463">
        <v>928</v>
      </c>
      <c r="E27" s="464">
        <v>928</v>
      </c>
      <c r="F27" s="463">
        <v>119</v>
      </c>
      <c r="G27" s="465">
        <f t="shared" si="4"/>
        <v>321</v>
      </c>
      <c r="H27" s="466"/>
      <c r="I27" s="418"/>
      <c r="J27" s="435">
        <f t="shared" si="2"/>
        <v>440</v>
      </c>
      <c r="K27" s="446">
        <f t="shared" si="3"/>
        <v>47.413793103448278</v>
      </c>
      <c r="L27" s="368"/>
      <c r="M27" s="419">
        <v>440</v>
      </c>
      <c r="N27" s="467"/>
      <c r="O27" s="387"/>
    </row>
    <row r="28" spans="1:15">
      <c r="A28" s="394" t="s">
        <v>732</v>
      </c>
      <c r="B28" s="440">
        <v>502</v>
      </c>
      <c r="C28" s="441">
        <v>785</v>
      </c>
      <c r="D28" s="468">
        <v>1200</v>
      </c>
      <c r="E28" s="469">
        <v>1200</v>
      </c>
      <c r="F28" s="468">
        <v>405</v>
      </c>
      <c r="G28" s="389">
        <f t="shared" si="4"/>
        <v>230</v>
      </c>
      <c r="H28" s="445"/>
      <c r="I28" s="388"/>
      <c r="J28" s="390">
        <f t="shared" si="2"/>
        <v>635</v>
      </c>
      <c r="K28" s="446">
        <f t="shared" si="3"/>
        <v>52.916666666666664</v>
      </c>
      <c r="L28" s="368"/>
      <c r="M28" s="397">
        <v>635</v>
      </c>
      <c r="N28" s="393"/>
      <c r="O28" s="396"/>
    </row>
    <row r="29" spans="1:15">
      <c r="A29" s="394" t="s">
        <v>733</v>
      </c>
      <c r="B29" s="440">
        <v>504</v>
      </c>
      <c r="C29" s="441">
        <v>161</v>
      </c>
      <c r="D29" s="468">
        <v>200</v>
      </c>
      <c r="E29" s="469">
        <v>200</v>
      </c>
      <c r="F29" s="468">
        <v>16</v>
      </c>
      <c r="G29" s="389">
        <f t="shared" si="4"/>
        <v>44</v>
      </c>
      <c r="H29" s="445"/>
      <c r="I29" s="388"/>
      <c r="J29" s="390">
        <f t="shared" si="2"/>
        <v>60</v>
      </c>
      <c r="K29" s="446">
        <f t="shared" si="3"/>
        <v>30</v>
      </c>
      <c r="L29" s="368"/>
      <c r="M29" s="397">
        <v>60</v>
      </c>
      <c r="N29" s="393"/>
      <c r="O29" s="396"/>
    </row>
    <row r="30" spans="1:15">
      <c r="A30" s="394" t="s">
        <v>734</v>
      </c>
      <c r="B30" s="440">
        <v>511</v>
      </c>
      <c r="C30" s="441">
        <v>366</v>
      </c>
      <c r="D30" s="468">
        <v>570</v>
      </c>
      <c r="E30" s="469">
        <v>570</v>
      </c>
      <c r="F30" s="468">
        <v>282</v>
      </c>
      <c r="G30" s="389">
        <f t="shared" si="4"/>
        <v>80</v>
      </c>
      <c r="H30" s="445"/>
      <c r="I30" s="388"/>
      <c r="J30" s="390">
        <f t="shared" si="2"/>
        <v>362</v>
      </c>
      <c r="K30" s="446">
        <f t="shared" si="3"/>
        <v>63.508771929824562</v>
      </c>
      <c r="L30" s="368"/>
      <c r="M30" s="397">
        <v>362</v>
      </c>
      <c r="N30" s="393"/>
      <c r="O30" s="396"/>
    </row>
    <row r="31" spans="1:15">
      <c r="A31" s="394" t="s">
        <v>735</v>
      </c>
      <c r="B31" s="440">
        <v>518</v>
      </c>
      <c r="C31" s="441">
        <v>3163</v>
      </c>
      <c r="D31" s="468">
        <v>6451</v>
      </c>
      <c r="E31" s="469">
        <v>6451</v>
      </c>
      <c r="F31" s="468">
        <v>498</v>
      </c>
      <c r="G31" s="389">
        <f t="shared" si="4"/>
        <v>1180</v>
      </c>
      <c r="H31" s="445"/>
      <c r="I31" s="388"/>
      <c r="J31" s="390">
        <f t="shared" si="2"/>
        <v>1678</v>
      </c>
      <c r="K31" s="446">
        <f t="shared" si="3"/>
        <v>26.011471089753524</v>
      </c>
      <c r="L31" s="368"/>
      <c r="M31" s="397">
        <v>1678</v>
      </c>
      <c r="N31" s="393"/>
      <c r="O31" s="396"/>
    </row>
    <row r="32" spans="1:15">
      <c r="A32" s="394" t="s">
        <v>736</v>
      </c>
      <c r="B32" s="440">
        <v>521</v>
      </c>
      <c r="C32" s="441">
        <v>7060</v>
      </c>
      <c r="D32" s="468">
        <v>7670</v>
      </c>
      <c r="E32" s="469">
        <v>7670</v>
      </c>
      <c r="F32" s="468">
        <v>1657</v>
      </c>
      <c r="G32" s="389">
        <f t="shared" si="4"/>
        <v>2052</v>
      </c>
      <c r="H32" s="445"/>
      <c r="I32" s="388"/>
      <c r="J32" s="390">
        <f t="shared" si="2"/>
        <v>3709</v>
      </c>
      <c r="K32" s="446">
        <f t="shared" si="3"/>
        <v>48.357235984354631</v>
      </c>
      <c r="L32" s="368"/>
      <c r="M32" s="397">
        <v>3709</v>
      </c>
      <c r="N32" s="393"/>
      <c r="O32" s="396"/>
    </row>
    <row r="33" spans="1:15">
      <c r="A33" s="394" t="s">
        <v>737</v>
      </c>
      <c r="B33" s="440" t="s">
        <v>738</v>
      </c>
      <c r="C33" s="441">
        <v>2558</v>
      </c>
      <c r="D33" s="468">
        <f>2477+32+305</f>
        <v>2814</v>
      </c>
      <c r="E33" s="469">
        <f>2477+32+305</f>
        <v>2814</v>
      </c>
      <c r="F33" s="468">
        <v>588</v>
      </c>
      <c r="G33" s="389">
        <f t="shared" si="4"/>
        <v>748</v>
      </c>
      <c r="H33" s="445"/>
      <c r="I33" s="388"/>
      <c r="J33" s="390">
        <f t="shared" si="2"/>
        <v>1336</v>
      </c>
      <c r="K33" s="446">
        <f t="shared" si="3"/>
        <v>47.476901208244492</v>
      </c>
      <c r="L33" s="368"/>
      <c r="M33" s="397">
        <v>1336</v>
      </c>
      <c r="N33" s="393"/>
      <c r="O33" s="396"/>
    </row>
    <row r="34" spans="1:15">
      <c r="A34" s="394" t="s">
        <v>739</v>
      </c>
      <c r="B34" s="440">
        <v>557</v>
      </c>
      <c r="C34" s="441">
        <v>0</v>
      </c>
      <c r="D34" s="468">
        <v>0</v>
      </c>
      <c r="E34" s="469">
        <v>0</v>
      </c>
      <c r="F34" s="468">
        <v>0</v>
      </c>
      <c r="G34" s="389">
        <f t="shared" si="4"/>
        <v>0</v>
      </c>
      <c r="H34" s="445"/>
      <c r="I34" s="388"/>
      <c r="J34" s="390">
        <f t="shared" si="2"/>
        <v>0</v>
      </c>
      <c r="K34" s="446" t="e">
        <f t="shared" si="3"/>
        <v>#DIV/0!</v>
      </c>
      <c r="L34" s="368"/>
      <c r="M34" s="397">
        <v>0</v>
      </c>
      <c r="N34" s="393"/>
      <c r="O34" s="396"/>
    </row>
    <row r="35" spans="1:15">
      <c r="A35" s="394" t="s">
        <v>740</v>
      </c>
      <c r="B35" s="440">
        <v>551</v>
      </c>
      <c r="C35" s="441">
        <v>441</v>
      </c>
      <c r="D35" s="468">
        <v>428</v>
      </c>
      <c r="E35" s="469">
        <v>428</v>
      </c>
      <c r="F35" s="468">
        <v>105</v>
      </c>
      <c r="G35" s="389">
        <f t="shared" si="4"/>
        <v>105</v>
      </c>
      <c r="H35" s="445"/>
      <c r="I35" s="388"/>
      <c r="J35" s="390">
        <f t="shared" si="2"/>
        <v>210</v>
      </c>
      <c r="K35" s="446">
        <f t="shared" si="3"/>
        <v>49.065420560747661</v>
      </c>
      <c r="L35" s="368"/>
      <c r="M35" s="397">
        <v>210</v>
      </c>
      <c r="N35" s="393"/>
      <c r="O35" s="396"/>
    </row>
    <row r="36" spans="1:15" ht="12.9" thickBot="1">
      <c r="A36" s="357" t="s">
        <v>741</v>
      </c>
      <c r="B36" s="470" t="s">
        <v>742</v>
      </c>
      <c r="C36" s="471">
        <v>454</v>
      </c>
      <c r="D36" s="472">
        <v>547</v>
      </c>
      <c r="E36" s="473">
        <v>547</v>
      </c>
      <c r="F36" s="474">
        <v>79</v>
      </c>
      <c r="G36" s="389">
        <f t="shared" si="4"/>
        <v>84</v>
      </c>
      <c r="H36" s="475"/>
      <c r="I36" s="388"/>
      <c r="J36" s="458">
        <f t="shared" si="2"/>
        <v>163</v>
      </c>
      <c r="K36" s="476">
        <f t="shared" si="3"/>
        <v>29.798903107861058</v>
      </c>
      <c r="L36" s="368"/>
      <c r="M36" s="425">
        <v>163</v>
      </c>
      <c r="N36" s="426"/>
      <c r="O36" s="422"/>
    </row>
    <row r="37" spans="1:15" ht="12.9" thickBot="1">
      <c r="A37" s="407" t="s">
        <v>743</v>
      </c>
      <c r="B37" s="477"/>
      <c r="C37" s="409">
        <f t="shared" ref="C37:I37" si="5">SUM(C27:C36)</f>
        <v>15545</v>
      </c>
      <c r="D37" s="478">
        <f t="shared" si="5"/>
        <v>20808</v>
      </c>
      <c r="E37" s="478">
        <f t="shared" si="5"/>
        <v>20808</v>
      </c>
      <c r="F37" s="409">
        <f t="shared" si="5"/>
        <v>3749</v>
      </c>
      <c r="G37" s="410">
        <f t="shared" si="5"/>
        <v>4844</v>
      </c>
      <c r="H37" s="479">
        <f t="shared" si="5"/>
        <v>0</v>
      </c>
      <c r="I37" s="480">
        <f t="shared" si="5"/>
        <v>0</v>
      </c>
      <c r="J37" s="413">
        <f t="shared" si="2"/>
        <v>8593</v>
      </c>
      <c r="K37" s="481">
        <f t="shared" si="3"/>
        <v>41.296616685890044</v>
      </c>
      <c r="L37" s="368"/>
      <c r="M37" s="413">
        <f>SUM(M27:M36)</f>
        <v>8593</v>
      </c>
      <c r="N37" s="479">
        <f>SUM(N27:N36)</f>
        <v>0</v>
      </c>
      <c r="O37" s="410">
        <f>SUM(O27:O36)</f>
        <v>0</v>
      </c>
    </row>
    <row r="38" spans="1:15">
      <c r="A38" s="383" t="s">
        <v>744</v>
      </c>
      <c r="B38" s="428">
        <v>601</v>
      </c>
      <c r="C38" s="387">
        <v>0</v>
      </c>
      <c r="D38" s="463">
        <v>0</v>
      </c>
      <c r="E38" s="464">
        <v>0</v>
      </c>
      <c r="F38" s="482">
        <v>0</v>
      </c>
      <c r="G38" s="389">
        <f t="shared" si="4"/>
        <v>0</v>
      </c>
      <c r="H38" s="466"/>
      <c r="I38" s="388"/>
      <c r="J38" s="483">
        <f t="shared" si="2"/>
        <v>0</v>
      </c>
      <c r="K38" s="484" t="e">
        <f t="shared" si="3"/>
        <v>#DIV/0!</v>
      </c>
      <c r="L38" s="368"/>
      <c r="M38" s="419">
        <v>0</v>
      </c>
      <c r="N38" s="467"/>
      <c r="O38" s="387"/>
    </row>
    <row r="39" spans="1:15">
      <c r="A39" s="394" t="s">
        <v>745</v>
      </c>
      <c r="B39" s="440">
        <v>602</v>
      </c>
      <c r="C39" s="396">
        <v>656</v>
      </c>
      <c r="D39" s="468">
        <v>1420</v>
      </c>
      <c r="E39" s="469">
        <v>1420</v>
      </c>
      <c r="F39" s="468">
        <v>61</v>
      </c>
      <c r="G39" s="389">
        <f t="shared" si="4"/>
        <v>181</v>
      </c>
      <c r="H39" s="445"/>
      <c r="I39" s="388"/>
      <c r="J39" s="390">
        <f t="shared" si="2"/>
        <v>242</v>
      </c>
      <c r="K39" s="446">
        <f t="shared" si="3"/>
        <v>17.04225352112676</v>
      </c>
      <c r="L39" s="368"/>
      <c r="M39" s="397">
        <v>242</v>
      </c>
      <c r="N39" s="393"/>
      <c r="O39" s="396"/>
    </row>
    <row r="40" spans="1:15">
      <c r="A40" s="394" t="s">
        <v>746</v>
      </c>
      <c r="B40" s="440">
        <v>604</v>
      </c>
      <c r="C40" s="396">
        <v>226</v>
      </c>
      <c r="D40" s="468">
        <v>300</v>
      </c>
      <c r="E40" s="469">
        <v>300</v>
      </c>
      <c r="F40" s="468">
        <v>21</v>
      </c>
      <c r="G40" s="389">
        <f t="shared" si="4"/>
        <v>59</v>
      </c>
      <c r="H40" s="445"/>
      <c r="I40" s="388"/>
      <c r="J40" s="390">
        <f t="shared" si="2"/>
        <v>80</v>
      </c>
      <c r="K40" s="446">
        <f t="shared" si="3"/>
        <v>26.666666666666668</v>
      </c>
      <c r="L40" s="368"/>
      <c r="M40" s="397">
        <v>80</v>
      </c>
      <c r="N40" s="393"/>
      <c r="O40" s="396"/>
    </row>
    <row r="41" spans="1:15">
      <c r="A41" s="394" t="s">
        <v>747</v>
      </c>
      <c r="B41" s="440" t="s">
        <v>748</v>
      </c>
      <c r="C41" s="396">
        <v>14044</v>
      </c>
      <c r="D41" s="468">
        <v>18544</v>
      </c>
      <c r="E41" s="469">
        <v>18544</v>
      </c>
      <c r="F41" s="468">
        <v>4770</v>
      </c>
      <c r="G41" s="389">
        <f t="shared" si="4"/>
        <v>4229</v>
      </c>
      <c r="H41" s="445"/>
      <c r="I41" s="388"/>
      <c r="J41" s="390">
        <f t="shared" si="2"/>
        <v>8999</v>
      </c>
      <c r="K41" s="446">
        <f t="shared" si="3"/>
        <v>48.527825711820533</v>
      </c>
      <c r="L41" s="368"/>
      <c r="M41" s="397">
        <v>8999</v>
      </c>
      <c r="N41" s="393"/>
      <c r="O41" s="396"/>
    </row>
    <row r="42" spans="1:15" ht="12.9" thickBot="1">
      <c r="A42" s="357" t="s">
        <v>749</v>
      </c>
      <c r="B42" s="470" t="s">
        <v>750</v>
      </c>
      <c r="C42" s="422">
        <v>642</v>
      </c>
      <c r="D42" s="472">
        <f>300+250</f>
        <v>550</v>
      </c>
      <c r="E42" s="473">
        <f>300+250</f>
        <v>550</v>
      </c>
      <c r="F42" s="474">
        <v>5</v>
      </c>
      <c r="G42" s="485">
        <f t="shared" si="4"/>
        <v>381</v>
      </c>
      <c r="H42" s="475"/>
      <c r="I42" s="388"/>
      <c r="J42" s="458">
        <f t="shared" si="2"/>
        <v>386</v>
      </c>
      <c r="K42" s="476">
        <f t="shared" si="3"/>
        <v>70.181818181818173</v>
      </c>
      <c r="L42" s="368"/>
      <c r="M42" s="425">
        <v>386</v>
      </c>
      <c r="N42" s="426"/>
      <c r="O42" s="422"/>
    </row>
    <row r="43" spans="1:15" ht="12.9" thickBot="1">
      <c r="A43" s="407" t="s">
        <v>751</v>
      </c>
      <c r="B43" s="477" t="s">
        <v>710</v>
      </c>
      <c r="C43" s="409">
        <f t="shared" ref="C43:I43" si="6">SUM(C38:C42)</f>
        <v>15568</v>
      </c>
      <c r="D43" s="478">
        <f t="shared" si="6"/>
        <v>20814</v>
      </c>
      <c r="E43" s="478">
        <f t="shared" si="6"/>
        <v>20814</v>
      </c>
      <c r="F43" s="410">
        <f t="shared" si="6"/>
        <v>4857</v>
      </c>
      <c r="G43" s="410">
        <f t="shared" si="6"/>
        <v>4850</v>
      </c>
      <c r="H43" s="413">
        <f t="shared" si="6"/>
        <v>0</v>
      </c>
      <c r="I43" s="486">
        <f t="shared" si="6"/>
        <v>0</v>
      </c>
      <c r="J43" s="487">
        <f t="shared" si="2"/>
        <v>9707</v>
      </c>
      <c r="K43" s="488">
        <f t="shared" si="3"/>
        <v>46.636879023734025</v>
      </c>
      <c r="L43" s="368"/>
      <c r="M43" s="413">
        <f>SUM(M38:M42)</f>
        <v>9707</v>
      </c>
      <c r="N43" s="479">
        <f>SUM(N38:N42)</f>
        <v>0</v>
      </c>
      <c r="O43" s="410">
        <f>SUM(O38:O42)</f>
        <v>0</v>
      </c>
    </row>
    <row r="44" spans="1:15" s="500" customFormat="1" ht="5.25" customHeight="1" thickBot="1">
      <c r="A44" s="489"/>
      <c r="B44" s="490"/>
      <c r="C44" s="491"/>
      <c r="D44" s="492"/>
      <c r="E44" s="492"/>
      <c r="F44" s="493"/>
      <c r="G44" s="494"/>
      <c r="H44" s="495"/>
      <c r="I44" s="494"/>
      <c r="J44" s="496"/>
      <c r="K44" s="497"/>
      <c r="L44" s="498"/>
      <c r="M44" s="493"/>
      <c r="N44" s="499"/>
      <c r="O44" s="499"/>
    </row>
    <row r="45" spans="1:15" ht="12.9" thickBot="1">
      <c r="A45" s="501" t="s">
        <v>752</v>
      </c>
      <c r="B45" s="477" t="s">
        <v>710</v>
      </c>
      <c r="C45" s="410">
        <f t="shared" ref="C45:I45" si="7">C43-C41</f>
        <v>1524</v>
      </c>
      <c r="D45" s="409">
        <f t="shared" si="7"/>
        <v>2270</v>
      </c>
      <c r="E45" s="502">
        <f t="shared" si="7"/>
        <v>2270</v>
      </c>
      <c r="F45" s="413">
        <f t="shared" si="7"/>
        <v>87</v>
      </c>
      <c r="G45" s="503">
        <f t="shared" si="7"/>
        <v>621</v>
      </c>
      <c r="H45" s="413">
        <f t="shared" si="7"/>
        <v>0</v>
      </c>
      <c r="I45" s="414">
        <f t="shared" si="7"/>
        <v>0</v>
      </c>
      <c r="J45" s="504">
        <f t="shared" si="2"/>
        <v>708</v>
      </c>
      <c r="K45" s="505">
        <f t="shared" si="3"/>
        <v>31.189427312775329</v>
      </c>
      <c r="L45" s="368"/>
      <c r="M45" s="413">
        <f>M43-M41</f>
        <v>708</v>
      </c>
      <c r="N45" s="414">
        <f>N43-N41</f>
        <v>0</v>
      </c>
      <c r="O45" s="413">
        <f>O43-O41</f>
        <v>0</v>
      </c>
    </row>
    <row r="46" spans="1:15" ht="12.9" thickBot="1">
      <c r="A46" s="407" t="s">
        <v>753</v>
      </c>
      <c r="B46" s="477" t="s">
        <v>710</v>
      </c>
      <c r="C46" s="410">
        <f t="shared" ref="C46:I46" si="8">C43-C37</f>
        <v>23</v>
      </c>
      <c r="D46" s="409">
        <f t="shared" si="8"/>
        <v>6</v>
      </c>
      <c r="E46" s="502">
        <f t="shared" si="8"/>
        <v>6</v>
      </c>
      <c r="F46" s="413">
        <f t="shared" si="8"/>
        <v>1108</v>
      </c>
      <c r="G46" s="503">
        <f t="shared" si="8"/>
        <v>6</v>
      </c>
      <c r="H46" s="413">
        <f t="shared" si="8"/>
        <v>0</v>
      </c>
      <c r="I46" s="414">
        <f t="shared" si="8"/>
        <v>0</v>
      </c>
      <c r="J46" s="504">
        <f t="shared" si="2"/>
        <v>1114</v>
      </c>
      <c r="K46" s="505">
        <f t="shared" si="3"/>
        <v>18566.666666666664</v>
      </c>
      <c r="L46" s="368"/>
      <c r="M46" s="413">
        <f>M43-M37</f>
        <v>1114</v>
      </c>
      <c r="N46" s="414">
        <f>N43-N37</f>
        <v>0</v>
      </c>
      <c r="O46" s="413">
        <f>O43-O37</f>
        <v>0</v>
      </c>
    </row>
    <row r="47" spans="1:15" ht="12.9" thickBot="1">
      <c r="A47" s="506" t="s">
        <v>754</v>
      </c>
      <c r="B47" s="507" t="s">
        <v>710</v>
      </c>
      <c r="C47" s="410">
        <f t="shared" ref="C47:I47" si="9">C46-C41</f>
        <v>-14021</v>
      </c>
      <c r="D47" s="409">
        <f t="shared" si="9"/>
        <v>-18538</v>
      </c>
      <c r="E47" s="502">
        <f t="shared" si="9"/>
        <v>-18538</v>
      </c>
      <c r="F47" s="413">
        <f t="shared" si="9"/>
        <v>-3662</v>
      </c>
      <c r="G47" s="503">
        <f t="shared" si="9"/>
        <v>-4223</v>
      </c>
      <c r="H47" s="413">
        <f t="shared" si="9"/>
        <v>0</v>
      </c>
      <c r="I47" s="414">
        <f t="shared" si="9"/>
        <v>0</v>
      </c>
      <c r="J47" s="504">
        <f t="shared" si="2"/>
        <v>-7885</v>
      </c>
      <c r="K47" s="508">
        <f t="shared" si="3"/>
        <v>42.534253964828999</v>
      </c>
      <c r="L47" s="368"/>
      <c r="M47" s="413">
        <f>M46-M41</f>
        <v>-7885</v>
      </c>
      <c r="N47" s="414">
        <f>N46-N41</f>
        <v>0</v>
      </c>
      <c r="O47" s="413">
        <f>O46-O41</f>
        <v>0</v>
      </c>
    </row>
    <row r="50" spans="1:10" ht="14.15">
      <c r="A50" s="509" t="s">
        <v>755</v>
      </c>
    </row>
    <row r="51" spans="1:10" s="345" customFormat="1" ht="14.15">
      <c r="A51" s="510" t="s">
        <v>756</v>
      </c>
      <c r="B51" s="511"/>
      <c r="E51" s="327"/>
      <c r="F51" s="327"/>
      <c r="G51" s="327"/>
      <c r="H51" s="327"/>
      <c r="I51" s="327"/>
      <c r="J51" s="327"/>
    </row>
    <row r="52" spans="1:10" s="345" customFormat="1" ht="14.15">
      <c r="A52" s="512" t="s">
        <v>757</v>
      </c>
      <c r="B52" s="511"/>
      <c r="E52" s="327"/>
      <c r="F52" s="327"/>
      <c r="G52" s="327"/>
      <c r="H52" s="327"/>
      <c r="I52" s="327"/>
      <c r="J52" s="327"/>
    </row>
    <row r="53" spans="1:10" s="514" customFormat="1" ht="14.15">
      <c r="A53" s="512" t="s">
        <v>758</v>
      </c>
      <c r="B53" s="513"/>
      <c r="E53" s="515"/>
      <c r="F53" s="515"/>
      <c r="G53" s="515"/>
      <c r="H53" s="515"/>
      <c r="I53" s="515"/>
      <c r="J53" s="515"/>
    </row>
    <row r="56" spans="1:10">
      <c r="A56" s="325" t="s">
        <v>759</v>
      </c>
    </row>
    <row r="58" spans="1:10">
      <c r="A58" s="325" t="s">
        <v>760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A5" sqref="A5"/>
    </sheetView>
  </sheetViews>
  <sheetFormatPr defaultColWidth="8.69140625" defaultRowHeight="12.45"/>
  <cols>
    <col min="1" max="1" width="37.69140625" style="325" customWidth="1"/>
    <col min="2" max="2" width="7.3046875" style="326" customWidth="1"/>
    <col min="3" max="4" width="11.53515625" style="324" customWidth="1"/>
    <col min="5" max="5" width="11.53515625" style="328" customWidth="1"/>
    <col min="6" max="6" width="11.3828125" style="328" customWidth="1"/>
    <col min="7" max="7" width="9.84375" style="328" customWidth="1"/>
    <col min="8" max="8" width="9.15234375" style="328" customWidth="1"/>
    <col min="9" max="9" width="9.3046875" style="328" customWidth="1"/>
    <col min="10" max="10" width="9.15234375" style="328" customWidth="1"/>
    <col min="11" max="11" width="12" style="324" customWidth="1"/>
    <col min="12" max="12" width="8.69140625" style="324"/>
    <col min="13" max="13" width="11.84375" style="324" customWidth="1"/>
    <col min="14" max="14" width="12.53515625" style="324" customWidth="1"/>
    <col min="15" max="15" width="11.84375" style="324" customWidth="1"/>
    <col min="16" max="16" width="12" style="324" customWidth="1"/>
    <col min="17" max="16384" width="8.69140625" style="324"/>
  </cols>
  <sheetData>
    <row r="1" spans="1:16" ht="24" customHeight="1">
      <c r="A1" s="1518"/>
      <c r="B1" s="1519"/>
      <c r="C1" s="1519"/>
      <c r="D1" s="1519"/>
      <c r="E1" s="1519"/>
      <c r="F1" s="1519"/>
      <c r="G1" s="1519"/>
      <c r="H1" s="1519"/>
      <c r="I1" s="1519"/>
      <c r="J1" s="1519"/>
      <c r="K1" s="1519"/>
      <c r="L1" s="1519"/>
      <c r="M1" s="1519"/>
      <c r="N1" s="1519"/>
      <c r="O1" s="1519"/>
      <c r="P1" s="323"/>
    </row>
    <row r="2" spans="1:16">
      <c r="O2" s="329"/>
    </row>
    <row r="3" spans="1:16" ht="17.600000000000001">
      <c r="A3" s="516" t="s">
        <v>686</v>
      </c>
      <c r="F3" s="331"/>
      <c r="G3" s="331"/>
    </row>
    <row r="4" spans="1:16" ht="21.75" customHeight="1">
      <c r="A4" s="332"/>
      <c r="F4" s="331"/>
      <c r="G4" s="331"/>
    </row>
    <row r="5" spans="1:16">
      <c r="A5" s="333"/>
      <c r="F5" s="331"/>
      <c r="G5" s="331"/>
    </row>
    <row r="6" spans="1:16" ht="6" customHeight="1" thickBot="1">
      <c r="B6" s="334"/>
      <c r="C6" s="335"/>
      <c r="F6" s="331"/>
      <c r="G6" s="331"/>
    </row>
    <row r="7" spans="1:16" ht="24.75" customHeight="1" thickBot="1">
      <c r="A7" s="517" t="s">
        <v>687</v>
      </c>
      <c r="B7" s="337"/>
      <c r="C7" s="1520" t="s">
        <v>761</v>
      </c>
      <c r="D7" s="1526"/>
      <c r="E7" s="1526"/>
      <c r="F7" s="1526"/>
      <c r="G7" s="1527"/>
      <c r="H7" s="1527"/>
      <c r="I7" s="1527"/>
      <c r="J7" s="1527"/>
      <c r="K7" s="1527"/>
      <c r="L7" s="1527"/>
      <c r="M7" s="1527"/>
      <c r="N7" s="1527"/>
      <c r="O7" s="1528"/>
    </row>
    <row r="8" spans="1:16" ht="23.25" customHeight="1" thickBot="1">
      <c r="A8" s="333" t="s">
        <v>689</v>
      </c>
      <c r="F8" s="331"/>
      <c r="G8" s="331"/>
    </row>
    <row r="9" spans="1:16" s="345" customFormat="1" ht="12.9" thickBot="1">
      <c r="A9" s="338"/>
      <c r="B9" s="339"/>
      <c r="C9" s="340" t="s">
        <v>0</v>
      </c>
      <c r="D9" s="341" t="s">
        <v>690</v>
      </c>
      <c r="E9" s="342" t="s">
        <v>691</v>
      </c>
      <c r="F9" s="1523" t="s">
        <v>692</v>
      </c>
      <c r="G9" s="1524"/>
      <c r="H9" s="1524"/>
      <c r="I9" s="1525"/>
      <c r="J9" s="343" t="s">
        <v>693</v>
      </c>
      <c r="K9" s="344" t="s">
        <v>694</v>
      </c>
      <c r="M9" s="339" t="s">
        <v>695</v>
      </c>
      <c r="N9" s="339" t="s">
        <v>696</v>
      </c>
      <c r="O9" s="339" t="s">
        <v>695</v>
      </c>
    </row>
    <row r="10" spans="1:16" s="345" customFormat="1" ht="12.9" thickBot="1">
      <c r="A10" s="346" t="s">
        <v>697</v>
      </c>
      <c r="B10" s="347" t="s">
        <v>698</v>
      </c>
      <c r="C10" s="518" t="s">
        <v>699</v>
      </c>
      <c r="D10" s="349">
        <v>2022</v>
      </c>
      <c r="E10" s="350">
        <v>2022</v>
      </c>
      <c r="F10" s="351" t="s">
        <v>700</v>
      </c>
      <c r="G10" s="519" t="s">
        <v>701</v>
      </c>
      <c r="H10" s="519" t="s">
        <v>702</v>
      </c>
      <c r="I10" s="520" t="s">
        <v>703</v>
      </c>
      <c r="J10" s="354" t="s">
        <v>704</v>
      </c>
      <c r="K10" s="355" t="s">
        <v>705</v>
      </c>
      <c r="M10" s="356" t="s">
        <v>706</v>
      </c>
      <c r="N10" s="347" t="s">
        <v>707</v>
      </c>
      <c r="O10" s="347" t="s">
        <v>708</v>
      </c>
    </row>
    <row r="11" spans="1:16" s="345" customFormat="1">
      <c r="A11" s="357" t="s">
        <v>709</v>
      </c>
      <c r="B11" s="358"/>
      <c r="C11" s="521">
        <v>23</v>
      </c>
      <c r="D11" s="360">
        <v>23</v>
      </c>
      <c r="E11" s="361">
        <v>23</v>
      </c>
      <c r="F11" s="522">
        <v>23</v>
      </c>
      <c r="G11" s="363">
        <f>M11</f>
        <v>23</v>
      </c>
      <c r="H11" s="364"/>
      <c r="I11" s="365"/>
      <c r="J11" s="523" t="s">
        <v>710</v>
      </c>
      <c r="K11" s="367" t="s">
        <v>710</v>
      </c>
      <c r="L11" s="368"/>
      <c r="M11" s="369">
        <v>23</v>
      </c>
      <c r="N11" s="370"/>
      <c r="O11" s="364"/>
    </row>
    <row r="12" spans="1:16" s="345" customFormat="1" ht="12.9" thickBot="1">
      <c r="A12" s="371" t="s">
        <v>711</v>
      </c>
      <c r="B12" s="372"/>
      <c r="C12" s="524">
        <v>21.3</v>
      </c>
      <c r="D12" s="374">
        <v>21.3</v>
      </c>
      <c r="E12" s="375">
        <v>21.3</v>
      </c>
      <c r="F12" s="525">
        <v>21.3</v>
      </c>
      <c r="G12" s="377">
        <f>M12</f>
        <v>21.3</v>
      </c>
      <c r="H12" s="378"/>
      <c r="I12" s="377"/>
      <c r="J12" s="526"/>
      <c r="K12" s="380" t="s">
        <v>710</v>
      </c>
      <c r="L12" s="368"/>
      <c r="M12" s="381">
        <v>21.3</v>
      </c>
      <c r="N12" s="382"/>
      <c r="O12" s="378"/>
    </row>
    <row r="13" spans="1:16" s="345" customFormat="1">
      <c r="A13" s="383" t="s">
        <v>762</v>
      </c>
      <c r="B13" s="384" t="s">
        <v>713</v>
      </c>
      <c r="C13" s="527">
        <v>8737</v>
      </c>
      <c r="D13" s="386" t="s">
        <v>710</v>
      </c>
      <c r="E13" s="386" t="s">
        <v>710</v>
      </c>
      <c r="F13" s="387">
        <v>8778</v>
      </c>
      <c r="G13" s="388">
        <f>M13</f>
        <v>8826</v>
      </c>
      <c r="H13" s="389"/>
      <c r="I13" s="388"/>
      <c r="J13" s="449" t="s">
        <v>710</v>
      </c>
      <c r="K13" s="391" t="s">
        <v>710</v>
      </c>
      <c r="L13" s="368"/>
      <c r="M13" s="392">
        <v>8826</v>
      </c>
      <c r="N13" s="389"/>
      <c r="O13" s="389"/>
    </row>
    <row r="14" spans="1:16" s="345" customFormat="1">
      <c r="A14" s="394" t="s">
        <v>763</v>
      </c>
      <c r="B14" s="384" t="s">
        <v>715</v>
      </c>
      <c r="C14" s="527">
        <v>8274</v>
      </c>
      <c r="D14" s="395" t="s">
        <v>710</v>
      </c>
      <c r="E14" s="395" t="s">
        <v>710</v>
      </c>
      <c r="F14" s="396">
        <v>8320</v>
      </c>
      <c r="G14" s="388">
        <f t="shared" ref="G14:G23" si="0">M14</f>
        <v>8375</v>
      </c>
      <c r="H14" s="389"/>
      <c r="I14" s="388"/>
      <c r="J14" s="449" t="s">
        <v>710</v>
      </c>
      <c r="K14" s="391" t="s">
        <v>710</v>
      </c>
      <c r="L14" s="368"/>
      <c r="M14" s="397">
        <v>8375</v>
      </c>
      <c r="N14" s="389"/>
      <c r="O14" s="389"/>
    </row>
    <row r="15" spans="1:16" s="345" customFormat="1">
      <c r="A15" s="394" t="s">
        <v>716</v>
      </c>
      <c r="B15" s="384" t="s">
        <v>717</v>
      </c>
      <c r="C15" s="527">
        <v>22</v>
      </c>
      <c r="D15" s="395" t="s">
        <v>710</v>
      </c>
      <c r="E15" s="395" t="s">
        <v>710</v>
      </c>
      <c r="F15" s="396">
        <v>47</v>
      </c>
      <c r="G15" s="388">
        <f t="shared" si="0"/>
        <v>24</v>
      </c>
      <c r="H15" s="389"/>
      <c r="I15" s="388"/>
      <c r="J15" s="449" t="s">
        <v>710</v>
      </c>
      <c r="K15" s="391" t="s">
        <v>710</v>
      </c>
      <c r="L15" s="368"/>
      <c r="M15" s="397">
        <v>24</v>
      </c>
      <c r="N15" s="389"/>
      <c r="O15" s="389"/>
    </row>
    <row r="16" spans="1:16" s="345" customFormat="1">
      <c r="A16" s="394" t="s">
        <v>718</v>
      </c>
      <c r="B16" s="384" t="s">
        <v>710</v>
      </c>
      <c r="C16" s="527">
        <v>654</v>
      </c>
      <c r="D16" s="395" t="s">
        <v>710</v>
      </c>
      <c r="E16" s="395" t="s">
        <v>710</v>
      </c>
      <c r="F16" s="396">
        <v>11202</v>
      </c>
      <c r="G16" s="388">
        <f t="shared" si="0"/>
        <v>7205</v>
      </c>
      <c r="H16" s="389"/>
      <c r="I16" s="388"/>
      <c r="J16" s="449" t="s">
        <v>710</v>
      </c>
      <c r="K16" s="391" t="s">
        <v>710</v>
      </c>
      <c r="L16" s="368"/>
      <c r="M16" s="397">
        <v>7205</v>
      </c>
      <c r="N16" s="389"/>
      <c r="O16" s="389"/>
    </row>
    <row r="17" spans="1:15" s="345" customFormat="1" ht="12.9" thickBot="1">
      <c r="A17" s="357" t="s">
        <v>719</v>
      </c>
      <c r="B17" s="398" t="s">
        <v>720</v>
      </c>
      <c r="C17" s="491">
        <v>2813</v>
      </c>
      <c r="D17" s="400" t="s">
        <v>710</v>
      </c>
      <c r="E17" s="400" t="s">
        <v>710</v>
      </c>
      <c r="F17" s="401">
        <v>3361</v>
      </c>
      <c r="G17" s="388">
        <f t="shared" si="0"/>
        <v>3932</v>
      </c>
      <c r="H17" s="402"/>
      <c r="I17" s="403"/>
      <c r="J17" s="528" t="s">
        <v>710</v>
      </c>
      <c r="K17" s="367" t="s">
        <v>710</v>
      </c>
      <c r="L17" s="368"/>
      <c r="M17" s="405">
        <v>3932</v>
      </c>
      <c r="N17" s="402"/>
      <c r="O17" s="402"/>
    </row>
    <row r="18" spans="1:15" s="345" customFormat="1" ht="12.9" thickBot="1">
      <c r="A18" s="407" t="s">
        <v>721</v>
      </c>
      <c r="B18" s="529"/>
      <c r="C18" s="409">
        <f>C13-C14+C15+C16+C17</f>
        <v>3952</v>
      </c>
      <c r="D18" s="409" t="s">
        <v>710</v>
      </c>
      <c r="E18" s="409" t="s">
        <v>710</v>
      </c>
      <c r="F18" s="410">
        <f>F13-F14+F15+F16+F17</f>
        <v>15068</v>
      </c>
      <c r="G18" s="410">
        <f>G13-G14+G15+G16+G17</f>
        <v>11612</v>
      </c>
      <c r="H18" s="410">
        <f t="shared" ref="H18" si="1">H13-H14+H15+H16+H17</f>
        <v>0</v>
      </c>
      <c r="I18" s="410">
        <f>I13-I14+I15+I16+I17</f>
        <v>0</v>
      </c>
      <c r="J18" s="410" t="s">
        <v>710</v>
      </c>
      <c r="K18" s="414" t="s">
        <v>710</v>
      </c>
      <c r="L18" s="368"/>
      <c r="M18" s="415">
        <f>M13-M14+M15+M16+M17</f>
        <v>11612</v>
      </c>
      <c r="N18" s="415">
        <f t="shared" ref="N18:O18" si="2">N13-N14+N15+N16+N17</f>
        <v>0</v>
      </c>
      <c r="O18" s="415">
        <f t="shared" si="2"/>
        <v>0</v>
      </c>
    </row>
    <row r="19" spans="1:15" s="345" customFormat="1">
      <c r="A19" s="357" t="s">
        <v>722</v>
      </c>
      <c r="B19" s="398">
        <v>401</v>
      </c>
      <c r="C19" s="491">
        <v>478</v>
      </c>
      <c r="D19" s="386" t="s">
        <v>710</v>
      </c>
      <c r="E19" s="386" t="s">
        <v>710</v>
      </c>
      <c r="F19" s="401">
        <v>472</v>
      </c>
      <c r="G19" s="388">
        <f t="shared" si="0"/>
        <v>466</v>
      </c>
      <c r="H19" s="417"/>
      <c r="I19" s="418"/>
      <c r="J19" s="528" t="s">
        <v>710</v>
      </c>
      <c r="K19" s="367" t="s">
        <v>710</v>
      </c>
      <c r="L19" s="368"/>
      <c r="M19" s="419">
        <v>466</v>
      </c>
      <c r="N19" s="417"/>
      <c r="O19" s="417"/>
    </row>
    <row r="20" spans="1:15" s="345" customFormat="1">
      <c r="A20" s="394" t="s">
        <v>723</v>
      </c>
      <c r="B20" s="384" t="s">
        <v>724</v>
      </c>
      <c r="C20" s="527">
        <v>1611</v>
      </c>
      <c r="D20" s="395" t="s">
        <v>710</v>
      </c>
      <c r="E20" s="395" t="s">
        <v>710</v>
      </c>
      <c r="F20" s="396">
        <v>1621</v>
      </c>
      <c r="G20" s="388">
        <f t="shared" si="0"/>
        <v>1632</v>
      </c>
      <c r="H20" s="389"/>
      <c r="I20" s="388"/>
      <c r="J20" s="449" t="s">
        <v>710</v>
      </c>
      <c r="K20" s="391" t="s">
        <v>710</v>
      </c>
      <c r="L20" s="368"/>
      <c r="M20" s="397">
        <v>1632</v>
      </c>
      <c r="N20" s="389"/>
      <c r="O20" s="389"/>
    </row>
    <row r="21" spans="1:15" s="345" customFormat="1">
      <c r="A21" s="394" t="s">
        <v>725</v>
      </c>
      <c r="B21" s="384" t="s">
        <v>710</v>
      </c>
      <c r="C21" s="527">
        <v>0</v>
      </c>
      <c r="D21" s="395" t="s">
        <v>710</v>
      </c>
      <c r="E21" s="395" t="s">
        <v>710</v>
      </c>
      <c r="F21" s="396">
        <v>0</v>
      </c>
      <c r="G21" s="388">
        <f t="shared" si="0"/>
        <v>0</v>
      </c>
      <c r="H21" s="389"/>
      <c r="I21" s="388"/>
      <c r="J21" s="449" t="s">
        <v>710</v>
      </c>
      <c r="K21" s="391" t="s">
        <v>710</v>
      </c>
      <c r="L21" s="368"/>
      <c r="M21" s="397">
        <v>0</v>
      </c>
      <c r="N21" s="389"/>
      <c r="O21" s="389"/>
    </row>
    <row r="22" spans="1:15" s="345" customFormat="1">
      <c r="A22" s="394" t="s">
        <v>726</v>
      </c>
      <c r="B22" s="384" t="s">
        <v>710</v>
      </c>
      <c r="C22" s="527">
        <v>1843</v>
      </c>
      <c r="D22" s="395" t="s">
        <v>710</v>
      </c>
      <c r="E22" s="395" t="s">
        <v>710</v>
      </c>
      <c r="F22" s="396">
        <v>12295</v>
      </c>
      <c r="G22" s="388">
        <f t="shared" si="0"/>
        <v>8935</v>
      </c>
      <c r="H22" s="389"/>
      <c r="I22" s="388"/>
      <c r="J22" s="449" t="s">
        <v>710</v>
      </c>
      <c r="K22" s="391" t="s">
        <v>710</v>
      </c>
      <c r="L22" s="368"/>
      <c r="M22" s="397">
        <v>8935</v>
      </c>
      <c r="N22" s="389"/>
      <c r="O22" s="389"/>
    </row>
    <row r="23" spans="1:15" s="345" customFormat="1" ht="12.9" thickBot="1">
      <c r="A23" s="371" t="s">
        <v>727</v>
      </c>
      <c r="B23" s="420" t="s">
        <v>710</v>
      </c>
      <c r="C23" s="527">
        <v>0</v>
      </c>
      <c r="D23" s="400" t="s">
        <v>710</v>
      </c>
      <c r="E23" s="400" t="s">
        <v>710</v>
      </c>
      <c r="F23" s="422">
        <v>0</v>
      </c>
      <c r="G23" s="403">
        <f t="shared" si="0"/>
        <v>0</v>
      </c>
      <c r="H23" s="402"/>
      <c r="I23" s="403"/>
      <c r="J23" s="530" t="s">
        <v>710</v>
      </c>
      <c r="K23" s="424" t="s">
        <v>710</v>
      </c>
      <c r="L23" s="368"/>
      <c r="M23" s="425">
        <v>0</v>
      </c>
      <c r="N23" s="402"/>
      <c r="O23" s="485"/>
    </row>
    <row r="24" spans="1:15" s="345" customFormat="1">
      <c r="A24" s="427" t="s">
        <v>728</v>
      </c>
      <c r="B24" s="428" t="s">
        <v>710</v>
      </c>
      <c r="C24" s="531">
        <v>13188</v>
      </c>
      <c r="D24" s="430">
        <v>14454</v>
      </c>
      <c r="E24" s="431">
        <v>14454</v>
      </c>
      <c r="F24" s="430">
        <v>3613</v>
      </c>
      <c r="G24" s="432">
        <f>M24-F24</f>
        <v>3614</v>
      </c>
      <c r="H24" s="532"/>
      <c r="I24" s="533"/>
      <c r="J24" s="534">
        <f t="shared" ref="J24:J47" si="3">SUM(F24:I24)</f>
        <v>7227</v>
      </c>
      <c r="K24" s="505">
        <f t="shared" ref="K24:K47" si="4">(J24/E24)*100</f>
        <v>50</v>
      </c>
      <c r="L24" s="368"/>
      <c r="M24" s="437">
        <v>7227</v>
      </c>
      <c r="N24" s="432"/>
      <c r="O24" s="439"/>
    </row>
    <row r="25" spans="1:15" s="345" customFormat="1">
      <c r="A25" s="394" t="s">
        <v>729</v>
      </c>
      <c r="B25" s="440" t="s">
        <v>710</v>
      </c>
      <c r="C25" s="527">
        <v>0</v>
      </c>
      <c r="D25" s="442">
        <v>0</v>
      </c>
      <c r="E25" s="443">
        <v>0</v>
      </c>
      <c r="F25" s="442">
        <v>0</v>
      </c>
      <c r="G25" s="444">
        <f t="shared" ref="G25:G42" si="5">M25-F25</f>
        <v>0</v>
      </c>
      <c r="H25" s="535"/>
      <c r="I25" s="536"/>
      <c r="J25" s="395">
        <f t="shared" si="3"/>
        <v>0</v>
      </c>
      <c r="K25" s="537" t="e">
        <f t="shared" si="4"/>
        <v>#DIV/0!</v>
      </c>
      <c r="L25" s="368"/>
      <c r="M25" s="447">
        <v>0</v>
      </c>
      <c r="N25" s="444"/>
      <c r="O25" s="449"/>
    </row>
    <row r="26" spans="1:15" s="345" customFormat="1" ht="12.9" thickBot="1">
      <c r="A26" s="371" t="s">
        <v>730</v>
      </c>
      <c r="B26" s="450">
        <v>672</v>
      </c>
      <c r="C26" s="538">
        <v>10950</v>
      </c>
      <c r="D26" s="452">
        <v>12332</v>
      </c>
      <c r="E26" s="453">
        <v>12332</v>
      </c>
      <c r="F26" s="454">
        <v>3083</v>
      </c>
      <c r="G26" s="455">
        <f t="shared" si="5"/>
        <v>3083</v>
      </c>
      <c r="H26" s="539"/>
      <c r="I26" s="540"/>
      <c r="J26" s="541">
        <f t="shared" si="3"/>
        <v>6166</v>
      </c>
      <c r="K26" s="542">
        <f t="shared" si="4"/>
        <v>50</v>
      </c>
      <c r="L26" s="368"/>
      <c r="M26" s="459">
        <v>6166</v>
      </c>
      <c r="N26" s="455"/>
      <c r="O26" s="461"/>
    </row>
    <row r="27" spans="1:15" s="345" customFormat="1">
      <c r="A27" s="383" t="s">
        <v>731</v>
      </c>
      <c r="B27" s="428">
        <v>501</v>
      </c>
      <c r="C27" s="527">
        <v>1607</v>
      </c>
      <c r="D27" s="543">
        <v>1572</v>
      </c>
      <c r="E27" s="544">
        <v>1572</v>
      </c>
      <c r="F27" s="463">
        <v>472</v>
      </c>
      <c r="G27" s="417">
        <f t="shared" si="5"/>
        <v>611</v>
      </c>
      <c r="H27" s="466"/>
      <c r="I27" s="418"/>
      <c r="J27" s="534">
        <f t="shared" si="3"/>
        <v>1083</v>
      </c>
      <c r="K27" s="505">
        <f t="shared" si="4"/>
        <v>68.893129770992374</v>
      </c>
      <c r="L27" s="368"/>
      <c r="M27" s="419">
        <v>1083</v>
      </c>
      <c r="N27" s="545"/>
      <c r="O27" s="387"/>
    </row>
    <row r="28" spans="1:15" s="345" customFormat="1">
      <c r="A28" s="394" t="s">
        <v>732</v>
      </c>
      <c r="B28" s="440">
        <v>502</v>
      </c>
      <c r="C28" s="527">
        <v>613</v>
      </c>
      <c r="D28" s="546">
        <v>1252</v>
      </c>
      <c r="E28" s="547">
        <v>1252</v>
      </c>
      <c r="F28" s="468">
        <v>103</v>
      </c>
      <c r="G28" s="389">
        <f t="shared" si="5"/>
        <v>220</v>
      </c>
      <c r="H28" s="445"/>
      <c r="I28" s="388"/>
      <c r="J28" s="395">
        <f t="shared" si="3"/>
        <v>323</v>
      </c>
      <c r="K28" s="537">
        <f t="shared" si="4"/>
        <v>25.798722044728432</v>
      </c>
      <c r="L28" s="368"/>
      <c r="M28" s="397">
        <v>323</v>
      </c>
      <c r="N28" s="548"/>
      <c r="O28" s="396"/>
    </row>
    <row r="29" spans="1:15" s="345" customFormat="1">
      <c r="A29" s="394" t="s">
        <v>733</v>
      </c>
      <c r="B29" s="440">
        <v>504</v>
      </c>
      <c r="C29" s="527">
        <v>0</v>
      </c>
      <c r="D29" s="546">
        <v>0</v>
      </c>
      <c r="E29" s="547">
        <v>0</v>
      </c>
      <c r="F29" s="468">
        <v>0</v>
      </c>
      <c r="G29" s="389">
        <f t="shared" si="5"/>
        <v>0</v>
      </c>
      <c r="H29" s="445"/>
      <c r="I29" s="388"/>
      <c r="J29" s="395">
        <f t="shared" si="3"/>
        <v>0</v>
      </c>
      <c r="K29" s="537" t="e">
        <f t="shared" si="4"/>
        <v>#DIV/0!</v>
      </c>
      <c r="L29" s="368"/>
      <c r="M29" s="397">
        <v>0</v>
      </c>
      <c r="N29" s="548"/>
      <c r="O29" s="396"/>
    </row>
    <row r="30" spans="1:15" s="345" customFormat="1">
      <c r="A30" s="394" t="s">
        <v>734</v>
      </c>
      <c r="B30" s="440">
        <v>511</v>
      </c>
      <c r="C30" s="527">
        <v>51</v>
      </c>
      <c r="D30" s="546">
        <v>40</v>
      </c>
      <c r="E30" s="547">
        <v>40</v>
      </c>
      <c r="F30" s="468">
        <v>6</v>
      </c>
      <c r="G30" s="389">
        <f t="shared" si="5"/>
        <v>3</v>
      </c>
      <c r="H30" s="445"/>
      <c r="I30" s="388"/>
      <c r="J30" s="395">
        <f t="shared" si="3"/>
        <v>9</v>
      </c>
      <c r="K30" s="537">
        <f t="shared" si="4"/>
        <v>22.5</v>
      </c>
      <c r="L30" s="368"/>
      <c r="M30" s="397">
        <v>9</v>
      </c>
      <c r="N30" s="548"/>
      <c r="O30" s="396"/>
    </row>
    <row r="31" spans="1:15" s="345" customFormat="1">
      <c r="A31" s="394" t="s">
        <v>735</v>
      </c>
      <c r="B31" s="440">
        <v>518</v>
      </c>
      <c r="C31" s="527">
        <v>404</v>
      </c>
      <c r="D31" s="546">
        <v>593</v>
      </c>
      <c r="E31" s="547">
        <v>593</v>
      </c>
      <c r="F31" s="468">
        <v>142</v>
      </c>
      <c r="G31" s="389">
        <f t="shared" si="5"/>
        <v>126</v>
      </c>
      <c r="H31" s="445"/>
      <c r="I31" s="388"/>
      <c r="J31" s="395">
        <f t="shared" si="3"/>
        <v>268</v>
      </c>
      <c r="K31" s="537">
        <f t="shared" si="4"/>
        <v>45.193929173693085</v>
      </c>
      <c r="L31" s="368"/>
      <c r="M31" s="397">
        <v>268</v>
      </c>
      <c r="N31" s="548"/>
      <c r="O31" s="396"/>
    </row>
    <row r="32" spans="1:15" s="345" customFormat="1">
      <c r="A32" s="394" t="s">
        <v>736</v>
      </c>
      <c r="B32" s="440">
        <v>521</v>
      </c>
      <c r="C32" s="527">
        <v>7877</v>
      </c>
      <c r="D32" s="546">
        <v>8089</v>
      </c>
      <c r="E32" s="547">
        <v>8089</v>
      </c>
      <c r="F32" s="468">
        <v>1747</v>
      </c>
      <c r="G32" s="389">
        <f t="shared" si="5"/>
        <v>2053</v>
      </c>
      <c r="H32" s="445"/>
      <c r="I32" s="388"/>
      <c r="J32" s="395">
        <f t="shared" si="3"/>
        <v>3800</v>
      </c>
      <c r="K32" s="537">
        <f t="shared" si="4"/>
        <v>46.977376684386201</v>
      </c>
      <c r="L32" s="368"/>
      <c r="M32" s="397">
        <v>3800</v>
      </c>
      <c r="N32" s="548"/>
      <c r="O32" s="396"/>
    </row>
    <row r="33" spans="1:15" s="345" customFormat="1">
      <c r="A33" s="394" t="s">
        <v>737</v>
      </c>
      <c r="B33" s="440" t="s">
        <v>738</v>
      </c>
      <c r="C33" s="527">
        <v>2930</v>
      </c>
      <c r="D33" s="546">
        <v>3099</v>
      </c>
      <c r="E33" s="547">
        <v>3099</v>
      </c>
      <c r="F33" s="468">
        <v>627</v>
      </c>
      <c r="G33" s="389">
        <f t="shared" si="5"/>
        <v>755</v>
      </c>
      <c r="H33" s="445"/>
      <c r="I33" s="388"/>
      <c r="J33" s="395">
        <f t="shared" si="3"/>
        <v>1382</v>
      </c>
      <c r="K33" s="537">
        <f t="shared" si="4"/>
        <v>44.595030655050017</v>
      </c>
      <c r="L33" s="368"/>
      <c r="M33" s="397">
        <v>1382</v>
      </c>
      <c r="N33" s="548"/>
      <c r="O33" s="396"/>
    </row>
    <row r="34" spans="1:15" s="345" customFormat="1">
      <c r="A34" s="394" t="s">
        <v>739</v>
      </c>
      <c r="B34" s="440">
        <v>557</v>
      </c>
      <c r="C34" s="527">
        <v>0</v>
      </c>
      <c r="D34" s="546">
        <v>0</v>
      </c>
      <c r="E34" s="547">
        <v>0</v>
      </c>
      <c r="F34" s="468">
        <v>0</v>
      </c>
      <c r="G34" s="389">
        <f t="shared" si="5"/>
        <v>0</v>
      </c>
      <c r="H34" s="445"/>
      <c r="I34" s="388"/>
      <c r="J34" s="395">
        <f t="shared" si="3"/>
        <v>0</v>
      </c>
      <c r="K34" s="537" t="e">
        <f t="shared" si="4"/>
        <v>#DIV/0!</v>
      </c>
      <c r="L34" s="368"/>
      <c r="M34" s="397">
        <v>0</v>
      </c>
      <c r="N34" s="548"/>
      <c r="O34" s="396"/>
    </row>
    <row r="35" spans="1:15" s="345" customFormat="1">
      <c r="A35" s="394" t="s">
        <v>740</v>
      </c>
      <c r="B35" s="440">
        <v>551</v>
      </c>
      <c r="C35" s="527">
        <v>25</v>
      </c>
      <c r="D35" s="546">
        <v>24</v>
      </c>
      <c r="E35" s="547">
        <v>24</v>
      </c>
      <c r="F35" s="468">
        <v>6</v>
      </c>
      <c r="G35" s="389">
        <f t="shared" si="5"/>
        <v>6</v>
      </c>
      <c r="H35" s="445"/>
      <c r="I35" s="388"/>
      <c r="J35" s="395">
        <f t="shared" si="3"/>
        <v>12</v>
      </c>
      <c r="K35" s="537">
        <f t="shared" si="4"/>
        <v>50</v>
      </c>
      <c r="L35" s="368"/>
      <c r="M35" s="397">
        <v>12</v>
      </c>
      <c r="N35" s="548"/>
      <c r="O35" s="396"/>
    </row>
    <row r="36" spans="1:15" s="345" customFormat="1" ht="12.9" thickBot="1">
      <c r="A36" s="357" t="s">
        <v>741</v>
      </c>
      <c r="B36" s="470" t="s">
        <v>742</v>
      </c>
      <c r="C36" s="549">
        <v>422</v>
      </c>
      <c r="D36" s="550">
        <v>505</v>
      </c>
      <c r="E36" s="551">
        <v>505</v>
      </c>
      <c r="F36" s="474">
        <v>46</v>
      </c>
      <c r="G36" s="389">
        <f t="shared" si="5"/>
        <v>145</v>
      </c>
      <c r="H36" s="475"/>
      <c r="I36" s="388"/>
      <c r="J36" s="541">
        <f t="shared" si="3"/>
        <v>191</v>
      </c>
      <c r="K36" s="542">
        <f t="shared" si="4"/>
        <v>37.821782178217823</v>
      </c>
      <c r="L36" s="368"/>
      <c r="M36" s="425">
        <v>191</v>
      </c>
      <c r="N36" s="552"/>
      <c r="O36" s="422"/>
    </row>
    <row r="37" spans="1:15" s="345" customFormat="1" ht="12.9" thickBot="1">
      <c r="A37" s="407" t="s">
        <v>743</v>
      </c>
      <c r="B37" s="477"/>
      <c r="C37" s="502">
        <f t="shared" ref="C37:I37" si="6">SUM(C27:C36)</f>
        <v>13929</v>
      </c>
      <c r="D37" s="478">
        <f t="shared" si="6"/>
        <v>15174</v>
      </c>
      <c r="E37" s="478">
        <f t="shared" ref="E37" si="7">SUM(E27:E36)</f>
        <v>15174</v>
      </c>
      <c r="F37" s="409">
        <f t="shared" si="6"/>
        <v>3149</v>
      </c>
      <c r="G37" s="410">
        <f t="shared" si="6"/>
        <v>3919</v>
      </c>
      <c r="H37" s="479">
        <f t="shared" si="6"/>
        <v>0</v>
      </c>
      <c r="I37" s="480">
        <f t="shared" si="6"/>
        <v>0</v>
      </c>
      <c r="J37" s="409">
        <f t="shared" si="3"/>
        <v>7068</v>
      </c>
      <c r="K37" s="508">
        <f t="shared" si="4"/>
        <v>46.579675761170428</v>
      </c>
      <c r="L37" s="368"/>
      <c r="M37" s="553">
        <f>SUM(M27:M36)</f>
        <v>7068</v>
      </c>
      <c r="N37" s="554">
        <f>SUM(N27:N36)</f>
        <v>0</v>
      </c>
      <c r="O37" s="555">
        <f>SUM(O27:O36)</f>
        <v>0</v>
      </c>
    </row>
    <row r="38" spans="1:15" s="345" customFormat="1">
      <c r="A38" s="383" t="s">
        <v>744</v>
      </c>
      <c r="B38" s="428">
        <v>601</v>
      </c>
      <c r="C38" s="556">
        <v>0</v>
      </c>
      <c r="D38" s="543">
        <v>0</v>
      </c>
      <c r="E38" s="544">
        <v>0</v>
      </c>
      <c r="F38" s="482">
        <v>0</v>
      </c>
      <c r="G38" s="389">
        <f t="shared" si="5"/>
        <v>0</v>
      </c>
      <c r="H38" s="466"/>
      <c r="I38" s="388"/>
      <c r="J38" s="534">
        <f t="shared" si="3"/>
        <v>0</v>
      </c>
      <c r="K38" s="505" t="e">
        <f t="shared" si="4"/>
        <v>#DIV/0!</v>
      </c>
      <c r="L38" s="368"/>
      <c r="M38" s="419">
        <v>0</v>
      </c>
      <c r="N38" s="545"/>
      <c r="O38" s="387"/>
    </row>
    <row r="39" spans="1:15" s="345" customFormat="1">
      <c r="A39" s="394" t="s">
        <v>745</v>
      </c>
      <c r="B39" s="440">
        <v>602</v>
      </c>
      <c r="C39" s="527">
        <v>414</v>
      </c>
      <c r="D39" s="546">
        <v>470</v>
      </c>
      <c r="E39" s="547">
        <v>470</v>
      </c>
      <c r="F39" s="468">
        <v>161</v>
      </c>
      <c r="G39" s="389">
        <f t="shared" si="5"/>
        <v>115</v>
      </c>
      <c r="H39" s="445"/>
      <c r="I39" s="388"/>
      <c r="J39" s="395">
        <f t="shared" si="3"/>
        <v>276</v>
      </c>
      <c r="K39" s="537">
        <f t="shared" si="4"/>
        <v>58.723404255319146</v>
      </c>
      <c r="L39" s="368"/>
      <c r="M39" s="397">
        <v>276</v>
      </c>
      <c r="N39" s="548"/>
      <c r="O39" s="396"/>
    </row>
    <row r="40" spans="1:15" s="345" customFormat="1">
      <c r="A40" s="394" t="s">
        <v>746</v>
      </c>
      <c r="B40" s="440">
        <v>604</v>
      </c>
      <c r="C40" s="527">
        <v>0</v>
      </c>
      <c r="D40" s="546">
        <v>0</v>
      </c>
      <c r="E40" s="547">
        <v>0</v>
      </c>
      <c r="F40" s="468">
        <v>0</v>
      </c>
      <c r="G40" s="389">
        <f t="shared" si="5"/>
        <v>0</v>
      </c>
      <c r="H40" s="445"/>
      <c r="I40" s="388"/>
      <c r="J40" s="395">
        <f t="shared" si="3"/>
        <v>0</v>
      </c>
      <c r="K40" s="537" t="e">
        <f t="shared" si="4"/>
        <v>#DIV/0!</v>
      </c>
      <c r="L40" s="368"/>
      <c r="M40" s="397">
        <v>0</v>
      </c>
      <c r="N40" s="548"/>
      <c r="O40" s="396"/>
    </row>
    <row r="41" spans="1:15" s="345" customFormat="1">
      <c r="A41" s="394" t="s">
        <v>747</v>
      </c>
      <c r="B41" s="440" t="s">
        <v>748</v>
      </c>
      <c r="C41" s="527">
        <v>13188</v>
      </c>
      <c r="D41" s="546">
        <v>14454</v>
      </c>
      <c r="E41" s="546">
        <v>14454</v>
      </c>
      <c r="F41" s="468">
        <v>3613</v>
      </c>
      <c r="G41" s="389">
        <f t="shared" si="5"/>
        <v>3614</v>
      </c>
      <c r="H41" s="445"/>
      <c r="I41" s="388"/>
      <c r="J41" s="395">
        <f t="shared" si="3"/>
        <v>7227</v>
      </c>
      <c r="K41" s="537">
        <f t="shared" si="4"/>
        <v>50</v>
      </c>
      <c r="L41" s="368"/>
      <c r="M41" s="397">
        <v>7227</v>
      </c>
      <c r="N41" s="548"/>
      <c r="O41" s="396"/>
    </row>
    <row r="42" spans="1:15" s="345" customFormat="1" ht="12.9" thickBot="1">
      <c r="A42" s="357" t="s">
        <v>749</v>
      </c>
      <c r="B42" s="470" t="s">
        <v>750</v>
      </c>
      <c r="C42" s="491">
        <v>347</v>
      </c>
      <c r="D42" s="550">
        <v>250</v>
      </c>
      <c r="E42" s="550">
        <v>250</v>
      </c>
      <c r="F42" s="474">
        <v>34</v>
      </c>
      <c r="G42" s="485">
        <f t="shared" si="5"/>
        <v>110</v>
      </c>
      <c r="H42" s="475"/>
      <c r="I42" s="388"/>
      <c r="J42" s="541">
        <f t="shared" si="3"/>
        <v>144</v>
      </c>
      <c r="K42" s="542">
        <f t="shared" si="4"/>
        <v>57.599999999999994</v>
      </c>
      <c r="L42" s="368"/>
      <c r="M42" s="425">
        <v>144</v>
      </c>
      <c r="N42" s="552"/>
      <c r="O42" s="422"/>
    </row>
    <row r="43" spans="1:15" s="345" customFormat="1" ht="12.9" thickBot="1">
      <c r="A43" s="407" t="s">
        <v>751</v>
      </c>
      <c r="B43" s="477" t="s">
        <v>710</v>
      </c>
      <c r="C43" s="502">
        <f t="shared" ref="C43:I43" si="8">SUM(C38:C42)</f>
        <v>13949</v>
      </c>
      <c r="D43" s="478">
        <f t="shared" si="8"/>
        <v>15174</v>
      </c>
      <c r="E43" s="478">
        <f t="shared" si="8"/>
        <v>15174</v>
      </c>
      <c r="F43" s="413">
        <f t="shared" si="8"/>
        <v>3808</v>
      </c>
      <c r="G43" s="557">
        <f t="shared" si="8"/>
        <v>3839</v>
      </c>
      <c r="H43" s="410">
        <f t="shared" si="8"/>
        <v>0</v>
      </c>
      <c r="I43" s="558">
        <f t="shared" si="8"/>
        <v>0</v>
      </c>
      <c r="J43" s="409">
        <f t="shared" si="3"/>
        <v>7647</v>
      </c>
      <c r="K43" s="508">
        <f t="shared" si="4"/>
        <v>50.395413206801109</v>
      </c>
      <c r="L43" s="368"/>
      <c r="M43" s="413">
        <f>SUM(M38:M42)</f>
        <v>7647</v>
      </c>
      <c r="N43" s="479">
        <f>SUM(N38:N42)</f>
        <v>0</v>
      </c>
      <c r="O43" s="410">
        <f>SUM(O38:O42)</f>
        <v>0</v>
      </c>
    </row>
    <row r="44" spans="1:15" s="559" customFormat="1" ht="5.25" customHeight="1" thickBot="1">
      <c r="A44" s="489"/>
      <c r="B44" s="490"/>
      <c r="C44" s="491"/>
      <c r="D44" s="492"/>
      <c r="E44" s="492"/>
      <c r="F44" s="493"/>
      <c r="G44" s="494"/>
      <c r="H44" s="495">
        <f>N44-G44</f>
        <v>0</v>
      </c>
      <c r="I44" s="494"/>
      <c r="J44" s="496">
        <f t="shared" si="3"/>
        <v>0</v>
      </c>
      <c r="K44" s="497"/>
      <c r="L44" s="498"/>
      <c r="M44" s="493"/>
      <c r="N44" s="499"/>
      <c r="O44" s="499"/>
    </row>
    <row r="45" spans="1:15" s="345" customFormat="1" ht="12.9" thickBot="1">
      <c r="A45" s="501" t="s">
        <v>752</v>
      </c>
      <c r="B45" s="477" t="s">
        <v>710</v>
      </c>
      <c r="C45" s="413">
        <f t="shared" ref="C45:I45" si="9">C43-C41</f>
        <v>761</v>
      </c>
      <c r="D45" s="502">
        <f t="shared" si="9"/>
        <v>720</v>
      </c>
      <c r="E45" s="502">
        <f t="shared" si="9"/>
        <v>720</v>
      </c>
      <c r="F45" s="413">
        <f t="shared" si="9"/>
        <v>195</v>
      </c>
      <c r="G45" s="503">
        <f t="shared" si="9"/>
        <v>225</v>
      </c>
      <c r="H45" s="413">
        <f t="shared" si="9"/>
        <v>0</v>
      </c>
      <c r="I45" s="414">
        <f t="shared" si="9"/>
        <v>0</v>
      </c>
      <c r="J45" s="504">
        <f t="shared" si="3"/>
        <v>420</v>
      </c>
      <c r="K45" s="505">
        <f t="shared" si="4"/>
        <v>58.333333333333336</v>
      </c>
      <c r="L45" s="368"/>
      <c r="M45" s="413">
        <f>M43-M41</f>
        <v>420</v>
      </c>
      <c r="N45" s="414">
        <f>N43-N41</f>
        <v>0</v>
      </c>
      <c r="O45" s="413">
        <f>O43-O41</f>
        <v>0</v>
      </c>
    </row>
    <row r="46" spans="1:15" s="345" customFormat="1" ht="12.9" thickBot="1">
      <c r="A46" s="407" t="s">
        <v>753</v>
      </c>
      <c r="B46" s="477" t="s">
        <v>710</v>
      </c>
      <c r="C46" s="413">
        <f t="shared" ref="C46:I46" si="10">C43-C37</f>
        <v>20</v>
      </c>
      <c r="D46" s="502">
        <f t="shared" si="10"/>
        <v>0</v>
      </c>
      <c r="E46" s="502">
        <f t="shared" si="10"/>
        <v>0</v>
      </c>
      <c r="F46" s="413">
        <f t="shared" si="10"/>
        <v>659</v>
      </c>
      <c r="G46" s="503">
        <f t="shared" si="10"/>
        <v>-80</v>
      </c>
      <c r="H46" s="413">
        <f t="shared" si="10"/>
        <v>0</v>
      </c>
      <c r="I46" s="414">
        <f t="shared" si="10"/>
        <v>0</v>
      </c>
      <c r="J46" s="504">
        <f t="shared" si="3"/>
        <v>579</v>
      </c>
      <c r="K46" s="505" t="e">
        <f t="shared" si="4"/>
        <v>#DIV/0!</v>
      </c>
      <c r="L46" s="368"/>
      <c r="M46" s="413">
        <f>M43-M37</f>
        <v>579</v>
      </c>
      <c r="N46" s="414">
        <f>N43-N37</f>
        <v>0</v>
      </c>
      <c r="O46" s="413">
        <f>O43-O37</f>
        <v>0</v>
      </c>
    </row>
    <row r="47" spans="1:15" s="345" customFormat="1" ht="12.9" thickBot="1">
      <c r="A47" s="506" t="s">
        <v>754</v>
      </c>
      <c r="B47" s="507" t="s">
        <v>710</v>
      </c>
      <c r="C47" s="413">
        <f t="shared" ref="C47:I47" si="11">C46-C41</f>
        <v>-13168</v>
      </c>
      <c r="D47" s="502">
        <f t="shared" si="11"/>
        <v>-14454</v>
      </c>
      <c r="E47" s="502">
        <f t="shared" si="11"/>
        <v>-14454</v>
      </c>
      <c r="F47" s="413">
        <f t="shared" si="11"/>
        <v>-2954</v>
      </c>
      <c r="G47" s="503">
        <f t="shared" si="11"/>
        <v>-3694</v>
      </c>
      <c r="H47" s="413">
        <f t="shared" si="11"/>
        <v>0</v>
      </c>
      <c r="I47" s="414">
        <f t="shared" si="11"/>
        <v>0</v>
      </c>
      <c r="J47" s="504">
        <f t="shared" si="3"/>
        <v>-6648</v>
      </c>
      <c r="K47" s="508">
        <f t="shared" si="4"/>
        <v>45.994188459941888</v>
      </c>
      <c r="L47" s="368"/>
      <c r="M47" s="413">
        <f>M46-M41</f>
        <v>-6648</v>
      </c>
      <c r="N47" s="414">
        <f>N46-N41</f>
        <v>0</v>
      </c>
      <c r="O47" s="413">
        <f>O46-O41</f>
        <v>0</v>
      </c>
    </row>
    <row r="50" spans="1:10" ht="14.15">
      <c r="A50" s="509" t="s">
        <v>755</v>
      </c>
    </row>
    <row r="51" spans="1:10" s="345" customFormat="1" ht="14.15">
      <c r="A51" s="510" t="s">
        <v>756</v>
      </c>
      <c r="B51" s="511"/>
      <c r="E51" s="327"/>
      <c r="F51" s="327"/>
      <c r="G51" s="327"/>
      <c r="H51" s="327"/>
      <c r="I51" s="327"/>
      <c r="J51" s="327"/>
    </row>
    <row r="52" spans="1:10" s="345" customFormat="1" ht="14.15">
      <c r="A52" s="512" t="s">
        <v>757</v>
      </c>
      <c r="B52" s="511"/>
      <c r="E52" s="327"/>
      <c r="F52" s="327"/>
      <c r="G52" s="327"/>
      <c r="H52" s="327"/>
      <c r="I52" s="327"/>
      <c r="J52" s="327"/>
    </row>
    <row r="53" spans="1:10" s="514" customFormat="1" ht="14.15">
      <c r="A53" s="512" t="s">
        <v>758</v>
      </c>
      <c r="B53" s="513"/>
      <c r="E53" s="515"/>
      <c r="F53" s="515"/>
      <c r="G53" s="515"/>
      <c r="H53" s="515"/>
      <c r="I53" s="515"/>
      <c r="J53" s="515"/>
    </row>
    <row r="56" spans="1:10">
      <c r="A56" s="325" t="s">
        <v>764</v>
      </c>
    </row>
    <row r="58" spans="1:10">
      <c r="A58" s="325" t="s">
        <v>765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D16" sqref="D16"/>
    </sheetView>
  </sheetViews>
  <sheetFormatPr defaultColWidth="8.69140625" defaultRowHeight="12.45"/>
  <cols>
    <col min="1" max="1" width="37.69140625" style="560" customWidth="1"/>
    <col min="2" max="2" width="7.3046875" style="511" customWidth="1"/>
    <col min="3" max="4" width="11.53515625" style="345" customWidth="1"/>
    <col min="5" max="5" width="11.53515625" style="327" customWidth="1"/>
    <col min="6" max="6" width="11.3828125" style="327" customWidth="1"/>
    <col min="7" max="7" width="9.84375" style="327" customWidth="1"/>
    <col min="8" max="8" width="9.15234375" style="327" customWidth="1"/>
    <col min="9" max="9" width="9.3046875" style="327" customWidth="1"/>
    <col min="10" max="10" width="9.15234375" style="327" customWidth="1"/>
    <col min="11" max="11" width="12" style="345" customWidth="1"/>
    <col min="12" max="12" width="8.69140625" style="345"/>
    <col min="13" max="13" width="11.84375" style="345" customWidth="1"/>
    <col min="14" max="14" width="12.53515625" style="345" customWidth="1"/>
    <col min="15" max="15" width="11.84375" style="345" customWidth="1"/>
    <col min="16" max="16" width="12" style="345" customWidth="1"/>
    <col min="17" max="16384" width="8.69140625" style="345"/>
  </cols>
  <sheetData>
    <row r="1" spans="1:16" ht="24" customHeight="1">
      <c r="A1" s="1518"/>
      <c r="B1" s="1529"/>
      <c r="C1" s="1529"/>
      <c r="D1" s="1529"/>
      <c r="E1" s="1529"/>
      <c r="F1" s="1529"/>
      <c r="G1" s="1529"/>
      <c r="H1" s="1529"/>
      <c r="I1" s="1529"/>
      <c r="J1" s="1529"/>
      <c r="K1" s="1529"/>
      <c r="L1" s="1529"/>
      <c r="M1" s="1529"/>
      <c r="N1" s="1529"/>
      <c r="O1" s="1529"/>
      <c r="P1" s="323"/>
    </row>
    <row r="2" spans="1:16">
      <c r="O2" s="329"/>
    </row>
    <row r="3" spans="1:16" ht="17.600000000000001">
      <c r="A3" s="330" t="s">
        <v>686</v>
      </c>
      <c r="F3" s="331"/>
      <c r="G3" s="331"/>
    </row>
    <row r="4" spans="1:16" ht="21.75" customHeight="1">
      <c r="A4" s="332"/>
      <c r="F4" s="331"/>
      <c r="G4" s="331"/>
    </row>
    <row r="5" spans="1:16">
      <c r="A5" s="333"/>
      <c r="F5" s="331"/>
      <c r="G5" s="331"/>
    </row>
    <row r="6" spans="1:16" ht="6" customHeight="1">
      <c r="B6" s="561"/>
      <c r="C6" s="562"/>
      <c r="F6" s="331"/>
      <c r="G6" s="331"/>
    </row>
    <row r="7" spans="1:16" ht="24.75" customHeight="1">
      <c r="A7" s="336" t="s">
        <v>687</v>
      </c>
      <c r="B7" s="563"/>
      <c r="C7" s="1530" t="s">
        <v>766</v>
      </c>
      <c r="D7" s="1530"/>
      <c r="E7" s="1530"/>
      <c r="F7" s="1530"/>
      <c r="G7" s="1531"/>
      <c r="H7" s="1531"/>
      <c r="I7" s="1531"/>
      <c r="J7" s="1531"/>
      <c r="K7" s="1531"/>
      <c r="O7" s="564"/>
    </row>
    <row r="8" spans="1:16" ht="23.25" customHeight="1" thickBot="1">
      <c r="A8" s="333" t="s">
        <v>689</v>
      </c>
      <c r="F8" s="331"/>
      <c r="G8" s="331"/>
    </row>
    <row r="9" spans="1:16" ht="12.9" thickBot="1">
      <c r="A9" s="338"/>
      <c r="B9" s="339"/>
      <c r="C9" s="565" t="s">
        <v>0</v>
      </c>
      <c r="D9" s="341" t="s">
        <v>690</v>
      </c>
      <c r="E9" s="342" t="s">
        <v>691</v>
      </c>
      <c r="F9" s="1523" t="s">
        <v>692</v>
      </c>
      <c r="G9" s="1524"/>
      <c r="H9" s="1524"/>
      <c r="I9" s="1525"/>
      <c r="J9" s="343" t="s">
        <v>693</v>
      </c>
      <c r="K9" s="344" t="s">
        <v>694</v>
      </c>
      <c r="M9" s="339" t="s">
        <v>695</v>
      </c>
      <c r="N9" s="339" t="s">
        <v>696</v>
      </c>
      <c r="O9" s="339" t="s">
        <v>695</v>
      </c>
    </row>
    <row r="10" spans="1:16" ht="12.9" thickBot="1">
      <c r="A10" s="346" t="s">
        <v>697</v>
      </c>
      <c r="B10" s="347" t="s">
        <v>698</v>
      </c>
      <c r="C10" s="566" t="s">
        <v>699</v>
      </c>
      <c r="D10" s="349">
        <v>2022</v>
      </c>
      <c r="E10" s="350">
        <v>2022</v>
      </c>
      <c r="F10" s="351" t="s">
        <v>700</v>
      </c>
      <c r="G10" s="352" t="s">
        <v>701</v>
      </c>
      <c r="H10" s="352" t="s">
        <v>702</v>
      </c>
      <c r="I10" s="353" t="s">
        <v>703</v>
      </c>
      <c r="J10" s="354" t="s">
        <v>704</v>
      </c>
      <c r="K10" s="355" t="s">
        <v>705</v>
      </c>
      <c r="M10" s="356" t="s">
        <v>706</v>
      </c>
      <c r="N10" s="347" t="s">
        <v>707</v>
      </c>
      <c r="O10" s="347" t="s">
        <v>708</v>
      </c>
    </row>
    <row r="11" spans="1:16">
      <c r="A11" s="357" t="s">
        <v>709</v>
      </c>
      <c r="B11" s="358"/>
      <c r="C11" s="521">
        <v>39</v>
      </c>
      <c r="D11" s="360">
        <v>40</v>
      </c>
      <c r="E11" s="361">
        <v>40</v>
      </c>
      <c r="F11" s="362">
        <v>37</v>
      </c>
      <c r="G11" s="363">
        <f>M11</f>
        <v>33</v>
      </c>
      <c r="H11" s="364"/>
      <c r="I11" s="365"/>
      <c r="J11" s="366" t="s">
        <v>710</v>
      </c>
      <c r="K11" s="367" t="s">
        <v>710</v>
      </c>
      <c r="L11" s="368"/>
      <c r="M11" s="369">
        <v>33</v>
      </c>
      <c r="N11" s="370"/>
      <c r="O11" s="370"/>
    </row>
    <row r="12" spans="1:16" ht="12.9" thickBot="1">
      <c r="A12" s="371" t="s">
        <v>711</v>
      </c>
      <c r="B12" s="372"/>
      <c r="C12" s="524">
        <v>39</v>
      </c>
      <c r="D12" s="374">
        <v>40</v>
      </c>
      <c r="E12" s="375">
        <v>40</v>
      </c>
      <c r="F12" s="376">
        <v>37</v>
      </c>
      <c r="G12" s="377">
        <f>M12</f>
        <v>33</v>
      </c>
      <c r="H12" s="378"/>
      <c r="I12" s="377"/>
      <c r="J12" s="379"/>
      <c r="K12" s="380" t="s">
        <v>710</v>
      </c>
      <c r="L12" s="368"/>
      <c r="M12" s="381">
        <v>33</v>
      </c>
      <c r="N12" s="382"/>
      <c r="O12" s="382"/>
    </row>
    <row r="13" spans="1:16">
      <c r="A13" s="383" t="s">
        <v>712</v>
      </c>
      <c r="B13" s="384" t="s">
        <v>713</v>
      </c>
      <c r="C13" s="527">
        <v>22966</v>
      </c>
      <c r="D13" s="386" t="s">
        <v>710</v>
      </c>
      <c r="E13" s="386" t="s">
        <v>710</v>
      </c>
      <c r="F13" s="387">
        <v>23126</v>
      </c>
      <c r="G13" s="388">
        <f>M13</f>
        <v>23362</v>
      </c>
      <c r="H13" s="389"/>
      <c r="I13" s="388"/>
      <c r="J13" s="390" t="s">
        <v>710</v>
      </c>
      <c r="K13" s="391" t="s">
        <v>710</v>
      </c>
      <c r="L13" s="368"/>
      <c r="M13" s="392">
        <v>23362</v>
      </c>
      <c r="N13" s="448"/>
      <c r="O13" s="448"/>
    </row>
    <row r="14" spans="1:16">
      <c r="A14" s="394" t="s">
        <v>714</v>
      </c>
      <c r="B14" s="384" t="s">
        <v>715</v>
      </c>
      <c r="C14" s="527">
        <v>17331</v>
      </c>
      <c r="D14" s="395" t="s">
        <v>710</v>
      </c>
      <c r="E14" s="395" t="s">
        <v>710</v>
      </c>
      <c r="F14" s="396">
        <v>17634</v>
      </c>
      <c r="G14" s="388">
        <f t="shared" ref="G14:G23" si="0">M14</f>
        <v>17898</v>
      </c>
      <c r="H14" s="389"/>
      <c r="I14" s="388"/>
      <c r="J14" s="390" t="s">
        <v>710</v>
      </c>
      <c r="K14" s="391" t="s">
        <v>710</v>
      </c>
      <c r="L14" s="368"/>
      <c r="M14" s="397">
        <v>17898</v>
      </c>
      <c r="N14" s="448"/>
      <c r="O14" s="448"/>
    </row>
    <row r="15" spans="1:16">
      <c r="A15" s="394" t="s">
        <v>716</v>
      </c>
      <c r="B15" s="384" t="s">
        <v>717</v>
      </c>
      <c r="C15" s="527">
        <v>12</v>
      </c>
      <c r="D15" s="395" t="s">
        <v>710</v>
      </c>
      <c r="E15" s="395" t="s">
        <v>710</v>
      </c>
      <c r="F15" s="396">
        <v>12</v>
      </c>
      <c r="G15" s="388">
        <f t="shared" si="0"/>
        <v>12</v>
      </c>
      <c r="H15" s="389"/>
      <c r="I15" s="388"/>
      <c r="J15" s="390" t="s">
        <v>710</v>
      </c>
      <c r="K15" s="391" t="s">
        <v>710</v>
      </c>
      <c r="L15" s="368"/>
      <c r="M15" s="397">
        <v>12</v>
      </c>
      <c r="N15" s="448"/>
      <c r="O15" s="448"/>
    </row>
    <row r="16" spans="1:16">
      <c r="A16" s="394" t="s">
        <v>718</v>
      </c>
      <c r="B16" s="384" t="s">
        <v>710</v>
      </c>
      <c r="C16" s="527">
        <v>4757</v>
      </c>
      <c r="D16" s="395" t="s">
        <v>710</v>
      </c>
      <c r="E16" s="395" t="s">
        <v>710</v>
      </c>
      <c r="F16" s="396">
        <v>21244</v>
      </c>
      <c r="G16" s="388">
        <f t="shared" si="0"/>
        <v>15514</v>
      </c>
      <c r="H16" s="389"/>
      <c r="I16" s="388"/>
      <c r="J16" s="390" t="s">
        <v>710</v>
      </c>
      <c r="K16" s="391" t="s">
        <v>710</v>
      </c>
      <c r="L16" s="368"/>
      <c r="M16" s="397">
        <v>15514</v>
      </c>
      <c r="N16" s="448"/>
      <c r="O16" s="448"/>
    </row>
    <row r="17" spans="1:15" ht="12.9" thickBot="1">
      <c r="A17" s="357" t="s">
        <v>719</v>
      </c>
      <c r="B17" s="398" t="s">
        <v>720</v>
      </c>
      <c r="C17" s="491">
        <v>4447</v>
      </c>
      <c r="D17" s="400" t="s">
        <v>710</v>
      </c>
      <c r="E17" s="400" t="s">
        <v>710</v>
      </c>
      <c r="F17" s="401">
        <v>5295</v>
      </c>
      <c r="G17" s="388">
        <f t="shared" si="0"/>
        <v>5248</v>
      </c>
      <c r="H17" s="402"/>
      <c r="I17" s="403"/>
      <c r="J17" s="404" t="s">
        <v>710</v>
      </c>
      <c r="K17" s="367" t="s">
        <v>710</v>
      </c>
      <c r="L17" s="368"/>
      <c r="M17" s="405">
        <v>5248</v>
      </c>
      <c r="N17" s="567"/>
      <c r="O17" s="567"/>
    </row>
    <row r="18" spans="1:15" ht="14.6" thickBot="1">
      <c r="A18" s="568" t="s">
        <v>721</v>
      </c>
      <c r="B18" s="529"/>
      <c r="C18" s="569">
        <f>C13-C14+C15+C16+C17</f>
        <v>14851</v>
      </c>
      <c r="D18" s="409" t="s">
        <v>710</v>
      </c>
      <c r="E18" s="409" t="s">
        <v>710</v>
      </c>
      <c r="F18" s="410">
        <f>F13-F14+F15+F16+F17</f>
        <v>32043</v>
      </c>
      <c r="G18" s="410">
        <f>G13-G14+G15+G16+G17</f>
        <v>26238</v>
      </c>
      <c r="H18" s="410">
        <f t="shared" ref="H18:I18" si="1">H13-H14+H15+H16+H17</f>
        <v>0</v>
      </c>
      <c r="I18" s="410">
        <f t="shared" si="1"/>
        <v>0</v>
      </c>
      <c r="J18" s="413" t="s">
        <v>710</v>
      </c>
      <c r="K18" s="414" t="s">
        <v>710</v>
      </c>
      <c r="L18" s="368"/>
      <c r="M18" s="415">
        <f>M13-M14+M15+M16+M17</f>
        <v>26238</v>
      </c>
      <c r="N18" s="415">
        <f t="shared" ref="N18:O18" si="2">N13-N14+N15+N16+N17</f>
        <v>0</v>
      </c>
      <c r="O18" s="415">
        <f t="shared" si="2"/>
        <v>0</v>
      </c>
    </row>
    <row r="19" spans="1:15">
      <c r="A19" s="357" t="s">
        <v>722</v>
      </c>
      <c r="B19" s="398">
        <v>401</v>
      </c>
      <c r="C19" s="491">
        <v>5775</v>
      </c>
      <c r="D19" s="386"/>
      <c r="E19" s="386"/>
      <c r="F19" s="401">
        <v>5515</v>
      </c>
      <c r="G19" s="388">
        <f t="shared" si="0"/>
        <v>5585</v>
      </c>
      <c r="H19" s="417"/>
      <c r="I19" s="418"/>
      <c r="J19" s="404" t="s">
        <v>710</v>
      </c>
      <c r="K19" s="367" t="s">
        <v>710</v>
      </c>
      <c r="L19" s="368"/>
      <c r="M19" s="419">
        <v>5585</v>
      </c>
      <c r="N19" s="406"/>
      <c r="O19" s="406"/>
    </row>
    <row r="20" spans="1:15">
      <c r="A20" s="394" t="s">
        <v>723</v>
      </c>
      <c r="B20" s="384" t="s">
        <v>724</v>
      </c>
      <c r="C20" s="527">
        <v>1907</v>
      </c>
      <c r="D20" s="395"/>
      <c r="E20" s="395"/>
      <c r="F20" s="396">
        <v>2191</v>
      </c>
      <c r="G20" s="388">
        <f t="shared" si="0"/>
        <v>2363</v>
      </c>
      <c r="H20" s="389"/>
      <c r="I20" s="388"/>
      <c r="J20" s="390" t="s">
        <v>710</v>
      </c>
      <c r="K20" s="391" t="s">
        <v>710</v>
      </c>
      <c r="L20" s="368"/>
      <c r="M20" s="397">
        <v>2363</v>
      </c>
      <c r="N20" s="393"/>
      <c r="O20" s="393"/>
    </row>
    <row r="21" spans="1:15">
      <c r="A21" s="394" t="s">
        <v>725</v>
      </c>
      <c r="B21" s="384" t="s">
        <v>710</v>
      </c>
      <c r="C21" s="527"/>
      <c r="D21" s="395"/>
      <c r="E21" s="395"/>
      <c r="F21" s="396"/>
      <c r="G21" s="388">
        <f t="shared" si="0"/>
        <v>0</v>
      </c>
      <c r="H21" s="389"/>
      <c r="I21" s="388"/>
      <c r="J21" s="390" t="s">
        <v>710</v>
      </c>
      <c r="K21" s="391" t="s">
        <v>710</v>
      </c>
      <c r="L21" s="368"/>
      <c r="M21" s="397">
        <v>0</v>
      </c>
      <c r="N21" s="393"/>
      <c r="O21" s="393"/>
    </row>
    <row r="22" spans="1:15">
      <c r="A22" s="394" t="s">
        <v>726</v>
      </c>
      <c r="B22" s="384" t="s">
        <v>710</v>
      </c>
      <c r="C22" s="527">
        <v>6957</v>
      </c>
      <c r="D22" s="395"/>
      <c r="E22" s="395"/>
      <c r="F22" s="396">
        <v>24021</v>
      </c>
      <c r="G22" s="388">
        <f t="shared" si="0"/>
        <v>18645</v>
      </c>
      <c r="H22" s="389"/>
      <c r="I22" s="388"/>
      <c r="J22" s="390" t="s">
        <v>710</v>
      </c>
      <c r="K22" s="391" t="s">
        <v>710</v>
      </c>
      <c r="L22" s="368"/>
      <c r="M22" s="397">
        <v>18645</v>
      </c>
      <c r="N22" s="393"/>
      <c r="O22" s="393"/>
    </row>
    <row r="23" spans="1:15" ht="12.9" thickBot="1">
      <c r="A23" s="371" t="s">
        <v>727</v>
      </c>
      <c r="B23" s="420" t="s">
        <v>710</v>
      </c>
      <c r="C23" s="527"/>
      <c r="D23" s="400"/>
      <c r="E23" s="400"/>
      <c r="F23" s="422"/>
      <c r="G23" s="403">
        <f t="shared" si="0"/>
        <v>0</v>
      </c>
      <c r="H23" s="402"/>
      <c r="I23" s="403"/>
      <c r="J23" s="423" t="s">
        <v>710</v>
      </c>
      <c r="K23" s="424" t="s">
        <v>710</v>
      </c>
      <c r="L23" s="368"/>
      <c r="M23" s="425">
        <v>0</v>
      </c>
      <c r="N23" s="426"/>
      <c r="O23" s="426"/>
    </row>
    <row r="24" spans="1:15" ht="14.15">
      <c r="A24" s="427" t="s">
        <v>728</v>
      </c>
      <c r="B24" s="570" t="s">
        <v>710</v>
      </c>
      <c r="C24" s="531">
        <v>25845</v>
      </c>
      <c r="D24" s="571">
        <v>23945</v>
      </c>
      <c r="E24" s="572">
        <v>26045</v>
      </c>
      <c r="F24" s="571">
        <v>5116</v>
      </c>
      <c r="G24" s="465">
        <f>M24-F24</f>
        <v>6820</v>
      </c>
      <c r="H24" s="433"/>
      <c r="I24" s="434"/>
      <c r="J24" s="573">
        <f t="shared" ref="J24:J47" si="3">SUM(F24:I24)</f>
        <v>11936</v>
      </c>
      <c r="K24" s="574">
        <f t="shared" ref="K24:K47" si="4">(J24/E24)*100</f>
        <v>45.828373968132077</v>
      </c>
      <c r="L24" s="368"/>
      <c r="M24" s="437">
        <v>11936</v>
      </c>
      <c r="N24" s="575"/>
      <c r="O24" s="576"/>
    </row>
    <row r="25" spans="1:15" ht="14.15">
      <c r="A25" s="394" t="s">
        <v>729</v>
      </c>
      <c r="B25" s="577" t="s">
        <v>710</v>
      </c>
      <c r="C25" s="527">
        <v>600</v>
      </c>
      <c r="D25" s="578">
        <v>0</v>
      </c>
      <c r="E25" s="579">
        <v>1495</v>
      </c>
      <c r="F25" s="578"/>
      <c r="G25" s="389">
        <f t="shared" ref="G25:G42" si="5">M25-F25</f>
        <v>0</v>
      </c>
      <c r="H25" s="445"/>
      <c r="I25" s="388"/>
      <c r="J25" s="580">
        <f t="shared" si="3"/>
        <v>0</v>
      </c>
      <c r="K25" s="581">
        <f t="shared" si="4"/>
        <v>0</v>
      </c>
      <c r="L25" s="368"/>
      <c r="M25" s="447">
        <v>0</v>
      </c>
      <c r="N25" s="582"/>
      <c r="O25" s="583"/>
    </row>
    <row r="26" spans="1:15" ht="14.6" thickBot="1">
      <c r="A26" s="371" t="s">
        <v>730</v>
      </c>
      <c r="B26" s="584">
        <v>672</v>
      </c>
      <c r="C26" s="538">
        <v>25245</v>
      </c>
      <c r="D26" s="585">
        <v>23945</v>
      </c>
      <c r="E26" s="586">
        <v>24550</v>
      </c>
      <c r="F26" s="587">
        <v>5116</v>
      </c>
      <c r="G26" s="485">
        <f t="shared" si="5"/>
        <v>6820</v>
      </c>
      <c r="H26" s="456"/>
      <c r="I26" s="457"/>
      <c r="J26" s="588">
        <f t="shared" si="3"/>
        <v>11936</v>
      </c>
      <c r="K26" s="589">
        <f t="shared" si="4"/>
        <v>48.619144602851321</v>
      </c>
      <c r="L26" s="368"/>
      <c r="M26" s="459">
        <v>11936</v>
      </c>
      <c r="N26" s="590"/>
      <c r="O26" s="591"/>
    </row>
    <row r="27" spans="1:15" ht="14.15">
      <c r="A27" s="383" t="s">
        <v>731</v>
      </c>
      <c r="B27" s="592">
        <v>501</v>
      </c>
      <c r="C27" s="527">
        <v>1363</v>
      </c>
      <c r="D27" s="593">
        <v>1466</v>
      </c>
      <c r="E27" s="594">
        <v>1466</v>
      </c>
      <c r="F27" s="595">
        <v>409</v>
      </c>
      <c r="G27" s="417">
        <f t="shared" si="5"/>
        <v>672</v>
      </c>
      <c r="H27" s="466"/>
      <c r="I27" s="418"/>
      <c r="J27" s="573">
        <f t="shared" si="3"/>
        <v>1081</v>
      </c>
      <c r="K27" s="574">
        <f t="shared" si="4"/>
        <v>73.738062755798097</v>
      </c>
      <c r="L27" s="368"/>
      <c r="M27" s="419">
        <v>1081</v>
      </c>
      <c r="N27" s="596"/>
      <c r="O27" s="597"/>
    </row>
    <row r="28" spans="1:15" ht="14.15">
      <c r="A28" s="394" t="s">
        <v>732</v>
      </c>
      <c r="B28" s="598">
        <v>502</v>
      </c>
      <c r="C28" s="527">
        <v>6123</v>
      </c>
      <c r="D28" s="599">
        <v>8695</v>
      </c>
      <c r="E28" s="600">
        <v>8695</v>
      </c>
      <c r="F28" s="601">
        <v>3006</v>
      </c>
      <c r="G28" s="389">
        <f t="shared" si="5"/>
        <v>1266</v>
      </c>
      <c r="H28" s="445"/>
      <c r="I28" s="388"/>
      <c r="J28" s="580">
        <f t="shared" si="3"/>
        <v>4272</v>
      </c>
      <c r="K28" s="581">
        <f t="shared" si="4"/>
        <v>49.131684876365725</v>
      </c>
      <c r="L28" s="368"/>
      <c r="M28" s="397">
        <v>4272</v>
      </c>
      <c r="N28" s="602"/>
      <c r="O28" s="603"/>
    </row>
    <row r="29" spans="1:15" ht="14.15">
      <c r="A29" s="394" t="s">
        <v>733</v>
      </c>
      <c r="B29" s="598">
        <v>504</v>
      </c>
      <c r="C29" s="527">
        <v>0</v>
      </c>
      <c r="D29" s="599">
        <v>0</v>
      </c>
      <c r="E29" s="600">
        <v>0</v>
      </c>
      <c r="F29" s="601">
        <v>0</v>
      </c>
      <c r="G29" s="389">
        <f t="shared" si="5"/>
        <v>0</v>
      </c>
      <c r="H29" s="445"/>
      <c r="I29" s="388"/>
      <c r="J29" s="580">
        <f t="shared" si="3"/>
        <v>0</v>
      </c>
      <c r="K29" s="581" t="e">
        <f t="shared" si="4"/>
        <v>#DIV/0!</v>
      </c>
      <c r="L29" s="368"/>
      <c r="M29" s="397">
        <v>0</v>
      </c>
      <c r="N29" s="602"/>
      <c r="O29" s="603"/>
    </row>
    <row r="30" spans="1:15" ht="14.15">
      <c r="A30" s="394" t="s">
        <v>734</v>
      </c>
      <c r="B30" s="598">
        <v>511</v>
      </c>
      <c r="C30" s="527">
        <v>3063</v>
      </c>
      <c r="D30" s="599">
        <v>4360</v>
      </c>
      <c r="E30" s="600">
        <v>4360</v>
      </c>
      <c r="F30" s="601">
        <v>316</v>
      </c>
      <c r="G30" s="389">
        <f t="shared" si="5"/>
        <v>1963</v>
      </c>
      <c r="H30" s="445"/>
      <c r="I30" s="388"/>
      <c r="J30" s="580">
        <f t="shared" si="3"/>
        <v>2279</v>
      </c>
      <c r="K30" s="581">
        <f t="shared" si="4"/>
        <v>52.27064220183486</v>
      </c>
      <c r="L30" s="368"/>
      <c r="M30" s="397">
        <v>2279</v>
      </c>
      <c r="N30" s="602"/>
      <c r="O30" s="603"/>
    </row>
    <row r="31" spans="1:15" ht="14.15">
      <c r="A31" s="394" t="s">
        <v>735</v>
      </c>
      <c r="B31" s="598">
        <v>518</v>
      </c>
      <c r="C31" s="527">
        <v>1266</v>
      </c>
      <c r="D31" s="599">
        <v>1440</v>
      </c>
      <c r="E31" s="600">
        <v>1440</v>
      </c>
      <c r="F31" s="601">
        <v>394</v>
      </c>
      <c r="G31" s="389">
        <f t="shared" si="5"/>
        <v>411</v>
      </c>
      <c r="H31" s="445"/>
      <c r="I31" s="388"/>
      <c r="J31" s="580">
        <f t="shared" si="3"/>
        <v>805</v>
      </c>
      <c r="K31" s="581">
        <f t="shared" si="4"/>
        <v>55.902777777777779</v>
      </c>
      <c r="L31" s="368"/>
      <c r="M31" s="397">
        <v>805</v>
      </c>
      <c r="N31" s="602"/>
      <c r="O31" s="603"/>
    </row>
    <row r="32" spans="1:15" ht="14.15">
      <c r="A32" s="394" t="s">
        <v>736</v>
      </c>
      <c r="B32" s="598">
        <v>521</v>
      </c>
      <c r="C32" s="527">
        <v>13790</v>
      </c>
      <c r="D32" s="599">
        <v>15090</v>
      </c>
      <c r="E32" s="600">
        <v>15090</v>
      </c>
      <c r="F32" s="601">
        <v>3221</v>
      </c>
      <c r="G32" s="389">
        <f t="shared" si="5"/>
        <v>3583</v>
      </c>
      <c r="H32" s="445"/>
      <c r="I32" s="388"/>
      <c r="J32" s="580">
        <f t="shared" si="3"/>
        <v>6804</v>
      </c>
      <c r="K32" s="581">
        <f t="shared" si="4"/>
        <v>45.089463220675945</v>
      </c>
      <c r="L32" s="368"/>
      <c r="M32" s="397">
        <v>6804</v>
      </c>
      <c r="N32" s="602"/>
      <c r="O32" s="603"/>
    </row>
    <row r="33" spans="1:15" ht="14.15">
      <c r="A33" s="394" t="s">
        <v>737</v>
      </c>
      <c r="B33" s="598" t="s">
        <v>738</v>
      </c>
      <c r="C33" s="527">
        <v>5150</v>
      </c>
      <c r="D33" s="599">
        <v>5672</v>
      </c>
      <c r="E33" s="600">
        <v>5672</v>
      </c>
      <c r="F33" s="601">
        <v>1213</v>
      </c>
      <c r="G33" s="389">
        <f t="shared" si="5"/>
        <v>1354</v>
      </c>
      <c r="H33" s="445"/>
      <c r="I33" s="388"/>
      <c r="J33" s="580">
        <f t="shared" si="3"/>
        <v>2567</v>
      </c>
      <c r="K33" s="581">
        <f t="shared" si="4"/>
        <v>45.2574047954866</v>
      </c>
      <c r="L33" s="368"/>
      <c r="M33" s="397">
        <v>2567</v>
      </c>
      <c r="N33" s="602"/>
      <c r="O33" s="603"/>
    </row>
    <row r="34" spans="1:15" ht="14.15">
      <c r="A34" s="394" t="s">
        <v>739</v>
      </c>
      <c r="B34" s="598">
        <v>557</v>
      </c>
      <c r="C34" s="527">
        <v>0</v>
      </c>
      <c r="D34" s="599">
        <v>0</v>
      </c>
      <c r="E34" s="600">
        <v>0</v>
      </c>
      <c r="F34" s="601">
        <v>0</v>
      </c>
      <c r="G34" s="389">
        <f t="shared" si="5"/>
        <v>0</v>
      </c>
      <c r="H34" s="445"/>
      <c r="I34" s="388"/>
      <c r="J34" s="580">
        <f t="shared" si="3"/>
        <v>0</v>
      </c>
      <c r="K34" s="581" t="e">
        <f t="shared" si="4"/>
        <v>#DIV/0!</v>
      </c>
      <c r="L34" s="368"/>
      <c r="M34" s="397">
        <v>0</v>
      </c>
      <c r="N34" s="602"/>
      <c r="O34" s="603"/>
    </row>
    <row r="35" spans="1:15" ht="14.15">
      <c r="A35" s="394" t="s">
        <v>740</v>
      </c>
      <c r="B35" s="598">
        <v>551</v>
      </c>
      <c r="C35" s="527">
        <v>1073</v>
      </c>
      <c r="D35" s="599">
        <v>1021</v>
      </c>
      <c r="E35" s="600">
        <v>1021</v>
      </c>
      <c r="F35" s="601">
        <v>260</v>
      </c>
      <c r="G35" s="389">
        <f t="shared" si="5"/>
        <v>264</v>
      </c>
      <c r="H35" s="445"/>
      <c r="I35" s="388"/>
      <c r="J35" s="580">
        <f t="shared" si="3"/>
        <v>524</v>
      </c>
      <c r="K35" s="581">
        <f t="shared" si="4"/>
        <v>51.322233104799217</v>
      </c>
      <c r="L35" s="368"/>
      <c r="M35" s="397">
        <v>524</v>
      </c>
      <c r="N35" s="602"/>
      <c r="O35" s="603"/>
    </row>
    <row r="36" spans="1:15" ht="14.6" thickBot="1">
      <c r="A36" s="357" t="s">
        <v>741</v>
      </c>
      <c r="B36" s="604" t="s">
        <v>742</v>
      </c>
      <c r="C36" s="549">
        <v>642</v>
      </c>
      <c r="D36" s="605">
        <v>538</v>
      </c>
      <c r="E36" s="606">
        <v>538</v>
      </c>
      <c r="F36" s="607">
        <v>63</v>
      </c>
      <c r="G36" s="389">
        <f t="shared" si="5"/>
        <v>79</v>
      </c>
      <c r="H36" s="475"/>
      <c r="I36" s="388"/>
      <c r="J36" s="588">
        <f t="shared" si="3"/>
        <v>142</v>
      </c>
      <c r="K36" s="589">
        <f t="shared" si="4"/>
        <v>26.394052044609666</v>
      </c>
      <c r="L36" s="368"/>
      <c r="M36" s="425">
        <v>142</v>
      </c>
      <c r="N36" s="608"/>
      <c r="O36" s="609"/>
    </row>
    <row r="37" spans="1:15" ht="14.6" thickBot="1">
      <c r="A37" s="610" t="s">
        <v>743</v>
      </c>
      <c r="B37" s="611"/>
      <c r="C37" s="612">
        <f t="shared" ref="C37:I37" si="6">SUM(C27:C36)</f>
        <v>32470</v>
      </c>
      <c r="D37" s="613">
        <f t="shared" si="6"/>
        <v>38282</v>
      </c>
      <c r="E37" s="613">
        <f t="shared" si="6"/>
        <v>38282</v>
      </c>
      <c r="F37" s="569">
        <f t="shared" si="6"/>
        <v>8882</v>
      </c>
      <c r="G37" s="569">
        <f t="shared" si="6"/>
        <v>9592</v>
      </c>
      <c r="H37" s="614">
        <f t="shared" si="6"/>
        <v>0</v>
      </c>
      <c r="I37" s="615">
        <f t="shared" si="6"/>
        <v>0</v>
      </c>
      <c r="J37" s="616">
        <f t="shared" si="3"/>
        <v>18474</v>
      </c>
      <c r="K37" s="617">
        <f t="shared" si="4"/>
        <v>48.25766678856904</v>
      </c>
      <c r="L37" s="368"/>
      <c r="M37" s="616">
        <f>SUM(M27:M36)</f>
        <v>18474</v>
      </c>
      <c r="N37" s="614">
        <f>SUM(N27:N36)</f>
        <v>0</v>
      </c>
      <c r="O37" s="618">
        <f>SUM(O27:O36)</f>
        <v>0</v>
      </c>
    </row>
    <row r="38" spans="1:15" ht="14.15">
      <c r="A38" s="383" t="s">
        <v>744</v>
      </c>
      <c r="B38" s="592">
        <v>601</v>
      </c>
      <c r="C38" s="556">
        <v>0</v>
      </c>
      <c r="D38" s="593">
        <v>0</v>
      </c>
      <c r="E38" s="594"/>
      <c r="F38" s="619">
        <v>0</v>
      </c>
      <c r="G38" s="389">
        <f t="shared" si="5"/>
        <v>0</v>
      </c>
      <c r="H38" s="466"/>
      <c r="I38" s="388"/>
      <c r="J38" s="573">
        <f t="shared" si="3"/>
        <v>0</v>
      </c>
      <c r="K38" s="574" t="e">
        <f t="shared" si="4"/>
        <v>#DIV/0!</v>
      </c>
      <c r="L38" s="368"/>
      <c r="M38" s="419">
        <v>0</v>
      </c>
      <c r="N38" s="620"/>
      <c r="O38" s="621"/>
    </row>
    <row r="39" spans="1:15" ht="14.15">
      <c r="A39" s="394" t="s">
        <v>745</v>
      </c>
      <c r="B39" s="598">
        <v>602</v>
      </c>
      <c r="C39" s="527">
        <v>7285</v>
      </c>
      <c r="D39" s="599">
        <v>12900</v>
      </c>
      <c r="E39" s="600">
        <v>12900</v>
      </c>
      <c r="F39" s="601">
        <v>3563</v>
      </c>
      <c r="G39" s="389">
        <f t="shared" si="5"/>
        <v>1944</v>
      </c>
      <c r="H39" s="445"/>
      <c r="I39" s="388"/>
      <c r="J39" s="580">
        <f t="shared" si="3"/>
        <v>5507</v>
      </c>
      <c r="K39" s="581">
        <f t="shared" si="4"/>
        <v>42.689922480620154</v>
      </c>
      <c r="L39" s="368"/>
      <c r="M39" s="397">
        <v>5507</v>
      </c>
      <c r="N39" s="582"/>
      <c r="O39" s="583"/>
    </row>
    <row r="40" spans="1:15" ht="14.15">
      <c r="A40" s="394" t="s">
        <v>746</v>
      </c>
      <c r="B40" s="598">
        <v>604</v>
      </c>
      <c r="C40" s="527">
        <v>8</v>
      </c>
      <c r="D40" s="599">
        <v>10</v>
      </c>
      <c r="E40" s="600">
        <v>10</v>
      </c>
      <c r="F40" s="601">
        <v>3</v>
      </c>
      <c r="G40" s="389">
        <f t="shared" si="5"/>
        <v>1</v>
      </c>
      <c r="H40" s="445"/>
      <c r="I40" s="388"/>
      <c r="J40" s="580">
        <f t="shared" si="3"/>
        <v>4</v>
      </c>
      <c r="K40" s="581">
        <f t="shared" si="4"/>
        <v>40</v>
      </c>
      <c r="L40" s="368"/>
      <c r="M40" s="397">
        <v>4</v>
      </c>
      <c r="N40" s="582"/>
      <c r="O40" s="583"/>
    </row>
    <row r="41" spans="1:15" ht="14.15">
      <c r="A41" s="394" t="s">
        <v>747</v>
      </c>
      <c r="B41" s="598" t="s">
        <v>748</v>
      </c>
      <c r="C41" s="527">
        <v>25245</v>
      </c>
      <c r="D41" s="599">
        <v>23945</v>
      </c>
      <c r="E41" s="600">
        <v>23945</v>
      </c>
      <c r="F41" s="601">
        <v>5116</v>
      </c>
      <c r="G41" s="389">
        <f t="shared" si="5"/>
        <v>6820</v>
      </c>
      <c r="H41" s="445"/>
      <c r="I41" s="388"/>
      <c r="J41" s="580">
        <f t="shared" si="3"/>
        <v>11936</v>
      </c>
      <c r="K41" s="581">
        <f t="shared" si="4"/>
        <v>49.84756734182502</v>
      </c>
      <c r="L41" s="368"/>
      <c r="M41" s="397">
        <v>11936</v>
      </c>
      <c r="N41" s="582"/>
      <c r="O41" s="583"/>
    </row>
    <row r="42" spans="1:15" ht="14.6" thickBot="1">
      <c r="A42" s="357" t="s">
        <v>749</v>
      </c>
      <c r="B42" s="604" t="s">
        <v>750</v>
      </c>
      <c r="C42" s="491">
        <v>1158</v>
      </c>
      <c r="D42" s="605">
        <v>1427</v>
      </c>
      <c r="E42" s="606">
        <v>1427</v>
      </c>
      <c r="F42" s="607">
        <v>304</v>
      </c>
      <c r="G42" s="485">
        <f t="shared" si="5"/>
        <v>368</v>
      </c>
      <c r="H42" s="475"/>
      <c r="I42" s="388"/>
      <c r="J42" s="588">
        <f t="shared" si="3"/>
        <v>672</v>
      </c>
      <c r="K42" s="589">
        <f t="shared" si="4"/>
        <v>47.091800981079182</v>
      </c>
      <c r="L42" s="368"/>
      <c r="M42" s="425">
        <v>672</v>
      </c>
      <c r="N42" s="622"/>
      <c r="O42" s="623"/>
    </row>
    <row r="43" spans="1:15" ht="14.6" thickBot="1">
      <c r="A43" s="610" t="s">
        <v>751</v>
      </c>
      <c r="B43" s="611" t="s">
        <v>710</v>
      </c>
      <c r="C43" s="612">
        <f t="shared" ref="C43:I43" si="7">SUM(C38:C42)</f>
        <v>33696</v>
      </c>
      <c r="D43" s="624">
        <f t="shared" si="7"/>
        <v>38282</v>
      </c>
      <c r="E43" s="624">
        <f t="shared" si="7"/>
        <v>38282</v>
      </c>
      <c r="F43" s="618">
        <f t="shared" si="7"/>
        <v>8986</v>
      </c>
      <c r="G43" s="625">
        <f t="shared" si="7"/>
        <v>9133</v>
      </c>
      <c r="H43" s="618">
        <f t="shared" si="7"/>
        <v>0</v>
      </c>
      <c r="I43" s="626">
        <f t="shared" si="7"/>
        <v>0</v>
      </c>
      <c r="J43" s="627">
        <f t="shared" si="3"/>
        <v>18119</v>
      </c>
      <c r="K43" s="628">
        <f t="shared" si="4"/>
        <v>47.330338017867405</v>
      </c>
      <c r="L43" s="368"/>
      <c r="M43" s="616">
        <f>SUM(M38:M42)</f>
        <v>18119</v>
      </c>
      <c r="N43" s="614">
        <f>SUM(N38:N42)</f>
        <v>0</v>
      </c>
      <c r="O43" s="618">
        <f>SUM(O38:O42)</f>
        <v>0</v>
      </c>
    </row>
    <row r="44" spans="1:15" s="559" customFormat="1" ht="5.25" customHeight="1" thickBot="1">
      <c r="A44" s="489"/>
      <c r="B44" s="629"/>
      <c r="C44" s="491"/>
      <c r="D44" s="630"/>
      <c r="E44" s="630"/>
      <c r="F44" s="493"/>
      <c r="G44" s="494"/>
      <c r="H44" s="495">
        <f>N44-G44</f>
        <v>0</v>
      </c>
      <c r="I44" s="494"/>
      <c r="J44" s="631">
        <f t="shared" si="3"/>
        <v>0</v>
      </c>
      <c r="K44" s="632" t="e">
        <f t="shared" si="4"/>
        <v>#DIV/0!</v>
      </c>
      <c r="L44" s="498"/>
      <c r="M44" s="493"/>
      <c r="N44" s="633"/>
      <c r="O44" s="633"/>
    </row>
    <row r="45" spans="1:15" ht="14.6" thickBot="1">
      <c r="A45" s="634" t="s">
        <v>752</v>
      </c>
      <c r="B45" s="611" t="s">
        <v>710</v>
      </c>
      <c r="C45" s="616">
        <f t="shared" ref="C45:I45" si="8">C43-C41</f>
        <v>8451</v>
      </c>
      <c r="D45" s="612">
        <f t="shared" si="8"/>
        <v>14337</v>
      </c>
      <c r="E45" s="612">
        <f t="shared" si="8"/>
        <v>14337</v>
      </c>
      <c r="F45" s="616">
        <f t="shared" si="8"/>
        <v>3870</v>
      </c>
      <c r="G45" s="635">
        <f t="shared" si="8"/>
        <v>2313</v>
      </c>
      <c r="H45" s="616">
        <f t="shared" si="8"/>
        <v>0</v>
      </c>
      <c r="I45" s="636">
        <f t="shared" si="8"/>
        <v>0</v>
      </c>
      <c r="J45" s="637">
        <f t="shared" si="3"/>
        <v>6183</v>
      </c>
      <c r="K45" s="638">
        <f t="shared" si="4"/>
        <v>43.126177024482111</v>
      </c>
      <c r="L45" s="368"/>
      <c r="M45" s="616">
        <f>M43-M41</f>
        <v>6183</v>
      </c>
      <c r="N45" s="636">
        <f>N43-N41</f>
        <v>0</v>
      </c>
      <c r="O45" s="616">
        <f>O43-O41</f>
        <v>0</v>
      </c>
    </row>
    <row r="46" spans="1:15" ht="14.6" thickBot="1">
      <c r="A46" s="610" t="s">
        <v>753</v>
      </c>
      <c r="B46" s="611" t="s">
        <v>710</v>
      </c>
      <c r="C46" s="616">
        <f t="shared" ref="C46:I46" si="9">C43-C37</f>
        <v>1226</v>
      </c>
      <c r="D46" s="612">
        <f t="shared" si="9"/>
        <v>0</v>
      </c>
      <c r="E46" s="612">
        <f t="shared" si="9"/>
        <v>0</v>
      </c>
      <c r="F46" s="616">
        <f t="shared" si="9"/>
        <v>104</v>
      </c>
      <c r="G46" s="635">
        <f t="shared" si="9"/>
        <v>-459</v>
      </c>
      <c r="H46" s="616">
        <f t="shared" si="9"/>
        <v>0</v>
      </c>
      <c r="I46" s="636">
        <f t="shared" si="9"/>
        <v>0</v>
      </c>
      <c r="J46" s="637">
        <f t="shared" si="3"/>
        <v>-355</v>
      </c>
      <c r="K46" s="638" t="e">
        <f t="shared" si="4"/>
        <v>#DIV/0!</v>
      </c>
      <c r="L46" s="368"/>
      <c r="M46" s="616">
        <f>M43-M37</f>
        <v>-355</v>
      </c>
      <c r="N46" s="636">
        <f>N43-N37</f>
        <v>0</v>
      </c>
      <c r="O46" s="616">
        <f>O43-O37</f>
        <v>0</v>
      </c>
    </row>
    <row r="47" spans="1:15" ht="14.6" thickBot="1">
      <c r="A47" s="639" t="s">
        <v>754</v>
      </c>
      <c r="B47" s="640" t="s">
        <v>710</v>
      </c>
      <c r="C47" s="616">
        <f t="shared" ref="C47:I47" si="10">C46-C41</f>
        <v>-24019</v>
      </c>
      <c r="D47" s="612">
        <f t="shared" si="10"/>
        <v>-23945</v>
      </c>
      <c r="E47" s="612">
        <f t="shared" si="10"/>
        <v>-23945</v>
      </c>
      <c r="F47" s="616">
        <f t="shared" si="10"/>
        <v>-5012</v>
      </c>
      <c r="G47" s="635">
        <f t="shared" si="10"/>
        <v>-7279</v>
      </c>
      <c r="H47" s="616">
        <f t="shared" si="10"/>
        <v>0</v>
      </c>
      <c r="I47" s="636">
        <f t="shared" si="10"/>
        <v>0</v>
      </c>
      <c r="J47" s="637">
        <f t="shared" si="3"/>
        <v>-12291</v>
      </c>
      <c r="K47" s="641">
        <f t="shared" si="4"/>
        <v>51.330131551472121</v>
      </c>
      <c r="L47" s="368"/>
      <c r="M47" s="616">
        <f>M46-M41</f>
        <v>-12291</v>
      </c>
      <c r="N47" s="636">
        <f>N46-N41</f>
        <v>0</v>
      </c>
      <c r="O47" s="616">
        <f>O46-O41</f>
        <v>0</v>
      </c>
    </row>
    <row r="50" spans="1:10" ht="14.15">
      <c r="A50" s="509" t="s">
        <v>755</v>
      </c>
    </row>
    <row r="51" spans="1:10" ht="14.15">
      <c r="A51" s="510" t="s">
        <v>756</v>
      </c>
    </row>
    <row r="52" spans="1:10" ht="14.15">
      <c r="A52" s="512" t="s">
        <v>757</v>
      </c>
    </row>
    <row r="53" spans="1:10" s="514" customFormat="1" ht="14.15">
      <c r="A53" s="512" t="s">
        <v>758</v>
      </c>
      <c r="B53" s="513"/>
      <c r="E53" s="515"/>
      <c r="F53" s="515"/>
      <c r="G53" s="515"/>
      <c r="H53" s="515"/>
      <c r="I53" s="515"/>
      <c r="J53" s="515"/>
    </row>
    <row r="56" spans="1:10">
      <c r="A56" s="560" t="s">
        <v>767</v>
      </c>
      <c r="B56" s="642" t="s">
        <v>768</v>
      </c>
      <c r="C56" s="643">
        <v>44756</v>
      </c>
    </row>
    <row r="58" spans="1:10">
      <c r="A58" s="560" t="s">
        <v>769</v>
      </c>
    </row>
  </sheetData>
  <mergeCells count="3">
    <mergeCell ref="A1:O1"/>
    <mergeCell ref="C7:K7"/>
    <mergeCell ref="F9:I9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sqref="A1:O1"/>
    </sheetView>
  </sheetViews>
  <sheetFormatPr defaultColWidth="8.69140625" defaultRowHeight="12.45"/>
  <cols>
    <col min="1" max="1" width="37.69140625" style="774" customWidth="1"/>
    <col min="2" max="2" width="7.3046875" style="768" customWidth="1"/>
    <col min="3" max="4" width="11.53515625" style="645" customWidth="1"/>
    <col min="5" max="5" width="11.53515625" style="769" customWidth="1"/>
    <col min="6" max="6" width="11.3828125" style="769" customWidth="1"/>
    <col min="7" max="7" width="9.84375" style="769" customWidth="1"/>
    <col min="8" max="8" width="9.15234375" style="769" customWidth="1"/>
    <col min="9" max="9" width="9.3046875" style="769" customWidth="1"/>
    <col min="10" max="10" width="9.15234375" style="769" customWidth="1"/>
    <col min="11" max="11" width="13.84375" style="645" customWidth="1"/>
    <col min="12" max="12" width="8.69140625" style="645"/>
    <col min="13" max="13" width="11.84375" style="645" customWidth="1"/>
    <col min="14" max="14" width="12.53515625" style="645" customWidth="1"/>
    <col min="15" max="15" width="11.84375" style="645" customWidth="1"/>
    <col min="16" max="16" width="12" style="645" customWidth="1"/>
    <col min="17" max="16384" width="8.69140625" style="645"/>
  </cols>
  <sheetData>
    <row r="1" spans="1:16" ht="24" customHeight="1">
      <c r="A1" s="1532"/>
      <c r="B1" s="1533"/>
      <c r="C1" s="1533"/>
      <c r="D1" s="1533"/>
      <c r="E1" s="1533"/>
      <c r="F1" s="1533"/>
      <c r="G1" s="1533"/>
      <c r="H1" s="1533"/>
      <c r="I1" s="1533"/>
      <c r="J1" s="1533"/>
      <c r="K1" s="1533"/>
      <c r="L1" s="1533"/>
      <c r="M1" s="1533"/>
      <c r="N1" s="1533"/>
      <c r="O1" s="1533"/>
      <c r="P1" s="644"/>
    </row>
    <row r="2" spans="1:16">
      <c r="A2" s="646"/>
      <c r="B2" s="646"/>
      <c r="C2" s="646"/>
      <c r="D2" s="646"/>
      <c r="E2" s="647"/>
      <c r="F2" s="647"/>
      <c r="G2" s="647"/>
      <c r="H2" s="647"/>
      <c r="I2" s="647"/>
      <c r="J2" s="647"/>
      <c r="K2" s="646"/>
      <c r="L2" s="646"/>
      <c r="M2" s="646"/>
      <c r="N2" s="646"/>
      <c r="O2" s="648"/>
    </row>
    <row r="3" spans="1:16" ht="22.75">
      <c r="A3" s="649" t="s">
        <v>686</v>
      </c>
      <c r="B3" s="646"/>
      <c r="C3" s="646"/>
      <c r="D3" s="646"/>
      <c r="E3" s="647"/>
      <c r="F3" s="650"/>
      <c r="G3" s="650"/>
      <c r="H3" s="647"/>
      <c r="I3" s="647"/>
      <c r="J3" s="647"/>
      <c r="K3" s="646"/>
      <c r="L3" s="646"/>
      <c r="M3" s="646"/>
      <c r="N3" s="646"/>
      <c r="O3" s="646"/>
    </row>
    <row r="4" spans="1:16" ht="21.75" customHeight="1">
      <c r="A4" s="651"/>
      <c r="B4" s="646"/>
      <c r="C4" s="646"/>
      <c r="D4" s="646"/>
      <c r="E4" s="647"/>
      <c r="F4" s="650"/>
      <c r="G4" s="650"/>
      <c r="H4" s="647"/>
      <c r="I4" s="647"/>
      <c r="J4" s="647"/>
      <c r="K4" s="646"/>
      <c r="L4" s="646"/>
      <c r="M4" s="646"/>
      <c r="N4" s="646"/>
      <c r="O4" s="646"/>
    </row>
    <row r="5" spans="1:16">
      <c r="A5" s="652"/>
      <c r="B5" s="646"/>
      <c r="C5" s="646"/>
      <c r="D5" s="646"/>
      <c r="E5" s="647"/>
      <c r="F5" s="650"/>
      <c r="G5" s="650"/>
      <c r="H5" s="647"/>
      <c r="I5" s="647"/>
      <c r="J5" s="647"/>
      <c r="K5" s="646"/>
      <c r="L5" s="646"/>
      <c r="M5" s="646"/>
      <c r="N5" s="646"/>
      <c r="O5" s="646"/>
    </row>
    <row r="6" spans="1:16" ht="6" customHeight="1">
      <c r="A6" s="646"/>
      <c r="B6" s="653"/>
      <c r="C6" s="653"/>
      <c r="D6" s="646"/>
      <c r="E6" s="647"/>
      <c r="F6" s="650"/>
      <c r="G6" s="650"/>
      <c r="H6" s="647"/>
      <c r="I6" s="647"/>
      <c r="J6" s="647"/>
      <c r="K6" s="646"/>
      <c r="L6" s="646"/>
      <c r="M6" s="646"/>
      <c r="N6" s="646"/>
      <c r="O6" s="646"/>
    </row>
    <row r="7" spans="1:16" ht="24.75" customHeight="1">
      <c r="A7" s="652" t="s">
        <v>687</v>
      </c>
      <c r="B7" s="654"/>
      <c r="C7" s="1534" t="s">
        <v>770</v>
      </c>
      <c r="D7" s="1535"/>
      <c r="E7" s="1535"/>
      <c r="F7" s="1535"/>
      <c r="G7" s="1535"/>
      <c r="H7" s="1535"/>
      <c r="I7" s="1535"/>
      <c r="J7" s="1535"/>
      <c r="K7" s="1535"/>
      <c r="L7" s="1535"/>
      <c r="M7" s="1535"/>
      <c r="N7" s="1535"/>
      <c r="O7" s="1535"/>
    </row>
    <row r="8" spans="1:16" ht="23.25" customHeight="1" thickBot="1">
      <c r="A8" s="652" t="s">
        <v>689</v>
      </c>
      <c r="B8" s="646"/>
      <c r="C8" s="646"/>
      <c r="D8" s="646"/>
      <c r="E8" s="647"/>
      <c r="F8" s="650"/>
      <c r="G8" s="650"/>
      <c r="H8" s="647"/>
      <c r="I8" s="647"/>
      <c r="J8" s="647"/>
      <c r="K8" s="646"/>
      <c r="L8" s="646"/>
      <c r="M8" s="646"/>
      <c r="N8" s="646"/>
      <c r="O8" s="646"/>
    </row>
    <row r="9" spans="1:16" ht="12.9" thickBot="1">
      <c r="A9" s="1536" t="s">
        <v>697</v>
      </c>
      <c r="B9" s="1538" t="s">
        <v>771</v>
      </c>
      <c r="C9" s="655" t="s">
        <v>0</v>
      </c>
      <c r="D9" s="656" t="s">
        <v>690</v>
      </c>
      <c r="E9" s="656" t="s">
        <v>691</v>
      </c>
      <c r="F9" s="1540" t="s">
        <v>692</v>
      </c>
      <c r="G9" s="1541"/>
      <c r="H9" s="1541"/>
      <c r="I9" s="1542"/>
      <c r="J9" s="656" t="s">
        <v>693</v>
      </c>
      <c r="K9" s="657" t="s">
        <v>694</v>
      </c>
      <c r="L9" s="658"/>
      <c r="M9" s="656" t="s">
        <v>695</v>
      </c>
      <c r="N9" s="656" t="s">
        <v>696</v>
      </c>
      <c r="O9" s="656" t="s">
        <v>695</v>
      </c>
    </row>
    <row r="10" spans="1:16" ht="12.9" thickBot="1">
      <c r="A10" s="1537"/>
      <c r="B10" s="1539"/>
      <c r="C10" s="659" t="s">
        <v>699</v>
      </c>
      <c r="D10" s="660">
        <v>2022</v>
      </c>
      <c r="E10" s="660">
        <v>2022</v>
      </c>
      <c r="F10" s="661" t="s">
        <v>700</v>
      </c>
      <c r="G10" s="662" t="s">
        <v>701</v>
      </c>
      <c r="H10" s="662" t="s">
        <v>702</v>
      </c>
      <c r="I10" s="661" t="s">
        <v>703</v>
      </c>
      <c r="J10" s="660" t="s">
        <v>704</v>
      </c>
      <c r="K10" s="663" t="s">
        <v>705</v>
      </c>
      <c r="L10" s="658"/>
      <c r="M10" s="664" t="s">
        <v>706</v>
      </c>
      <c r="N10" s="660" t="s">
        <v>707</v>
      </c>
      <c r="O10" s="660" t="s">
        <v>708</v>
      </c>
    </row>
    <row r="11" spans="1:16">
      <c r="A11" s="489" t="s">
        <v>709</v>
      </c>
      <c r="B11" s="665"/>
      <c r="C11" s="666">
        <v>186</v>
      </c>
      <c r="D11" s="667">
        <v>195</v>
      </c>
      <c r="E11" s="668">
        <v>195</v>
      </c>
      <c r="F11" s="669">
        <v>188</v>
      </c>
      <c r="G11" s="670">
        <f>M11</f>
        <v>190</v>
      </c>
      <c r="H11" s="671">
        <f>N11</f>
        <v>0</v>
      </c>
      <c r="I11" s="666">
        <f>O11</f>
        <v>0</v>
      </c>
      <c r="J11" s="672" t="s">
        <v>710</v>
      </c>
      <c r="K11" s="673" t="s">
        <v>710</v>
      </c>
      <c r="L11" s="674"/>
      <c r="M11" s="675">
        <v>190</v>
      </c>
      <c r="N11" s="676">
        <v>0</v>
      </c>
      <c r="O11" s="676">
        <v>0</v>
      </c>
    </row>
    <row r="12" spans="1:16" ht="12.9" thickBot="1">
      <c r="A12" s="677" t="s">
        <v>711</v>
      </c>
      <c r="B12" s="678"/>
      <c r="C12" s="679">
        <v>182.26</v>
      </c>
      <c r="D12" s="680">
        <v>187</v>
      </c>
      <c r="E12" s="681">
        <v>187</v>
      </c>
      <c r="F12" s="682">
        <v>184</v>
      </c>
      <c r="G12" s="683">
        <f>M12</f>
        <v>185.7</v>
      </c>
      <c r="H12" s="684">
        <f t="shared" ref="H12" si="0">N12</f>
        <v>0</v>
      </c>
      <c r="I12" s="679">
        <f>O12</f>
        <v>0</v>
      </c>
      <c r="J12" s="526"/>
      <c r="K12" s="460" t="s">
        <v>710</v>
      </c>
      <c r="L12" s="685"/>
      <c r="M12" s="686">
        <v>185.7</v>
      </c>
      <c r="N12" s="687">
        <v>0</v>
      </c>
      <c r="O12" s="687">
        <v>0</v>
      </c>
    </row>
    <row r="13" spans="1:16">
      <c r="A13" s="688" t="s">
        <v>762</v>
      </c>
      <c r="B13" s="440" t="s">
        <v>713</v>
      </c>
      <c r="C13" s="689">
        <v>55341</v>
      </c>
      <c r="D13" s="690" t="s">
        <v>710</v>
      </c>
      <c r="E13" s="387" t="s">
        <v>710</v>
      </c>
      <c r="F13" s="691">
        <v>54050</v>
      </c>
      <c r="G13" s="692">
        <f>M13</f>
        <v>54122</v>
      </c>
      <c r="H13" s="693"/>
      <c r="I13" s="689"/>
      <c r="J13" s="449" t="s">
        <v>710</v>
      </c>
      <c r="K13" s="448" t="s">
        <v>710</v>
      </c>
      <c r="L13" s="685"/>
      <c r="M13" s="694">
        <v>54122</v>
      </c>
      <c r="N13" s="695"/>
      <c r="O13" s="696"/>
    </row>
    <row r="14" spans="1:16">
      <c r="A14" s="697" t="s">
        <v>763</v>
      </c>
      <c r="B14" s="440" t="s">
        <v>715</v>
      </c>
      <c r="C14" s="698">
        <v>46677</v>
      </c>
      <c r="D14" s="699" t="s">
        <v>710</v>
      </c>
      <c r="E14" s="396" t="s">
        <v>710</v>
      </c>
      <c r="F14" s="700">
        <v>45734</v>
      </c>
      <c r="G14" s="701">
        <f t="shared" ref="G14:G23" si="1">M14</f>
        <v>46150</v>
      </c>
      <c r="H14" s="698"/>
      <c r="I14" s="698"/>
      <c r="J14" s="449" t="s">
        <v>710</v>
      </c>
      <c r="K14" s="448" t="s">
        <v>710</v>
      </c>
      <c r="L14" s="685"/>
      <c r="M14" s="702">
        <v>46150</v>
      </c>
      <c r="N14" s="695"/>
      <c r="O14" s="695"/>
    </row>
    <row r="15" spans="1:16">
      <c r="A15" s="697" t="s">
        <v>716</v>
      </c>
      <c r="B15" s="440" t="s">
        <v>717</v>
      </c>
      <c r="C15" s="698">
        <v>1249</v>
      </c>
      <c r="D15" s="699" t="s">
        <v>710</v>
      </c>
      <c r="E15" s="396" t="s">
        <v>710</v>
      </c>
      <c r="F15" s="700">
        <v>1476</v>
      </c>
      <c r="G15" s="701">
        <f t="shared" si="1"/>
        <v>1629</v>
      </c>
      <c r="H15" s="698"/>
      <c r="I15" s="698"/>
      <c r="J15" s="449" t="s">
        <v>710</v>
      </c>
      <c r="K15" s="448" t="s">
        <v>710</v>
      </c>
      <c r="L15" s="685"/>
      <c r="M15" s="702">
        <v>1629</v>
      </c>
      <c r="N15" s="695"/>
      <c r="O15" s="695"/>
    </row>
    <row r="16" spans="1:16">
      <c r="A16" s="697" t="s">
        <v>718</v>
      </c>
      <c r="B16" s="440" t="s">
        <v>710</v>
      </c>
      <c r="C16" s="698">
        <v>5658</v>
      </c>
      <c r="D16" s="699" t="s">
        <v>710</v>
      </c>
      <c r="E16" s="396" t="s">
        <v>710</v>
      </c>
      <c r="F16" s="700">
        <v>32522</v>
      </c>
      <c r="G16" s="701">
        <f t="shared" si="1"/>
        <v>34378</v>
      </c>
      <c r="H16" s="698"/>
      <c r="I16" s="698"/>
      <c r="J16" s="449" t="s">
        <v>710</v>
      </c>
      <c r="K16" s="448" t="s">
        <v>710</v>
      </c>
      <c r="L16" s="685"/>
      <c r="M16" s="702">
        <v>34378</v>
      </c>
      <c r="N16" s="695"/>
      <c r="O16" s="695"/>
    </row>
    <row r="17" spans="1:15" ht="12.9" thickBot="1">
      <c r="A17" s="489" t="s">
        <v>719</v>
      </c>
      <c r="B17" s="703" t="s">
        <v>720</v>
      </c>
      <c r="C17" s="698">
        <v>22609</v>
      </c>
      <c r="D17" s="704" t="s">
        <v>710</v>
      </c>
      <c r="E17" s="422" t="s">
        <v>710</v>
      </c>
      <c r="F17" s="705">
        <v>22799</v>
      </c>
      <c r="G17" s="701">
        <f t="shared" si="1"/>
        <v>31019</v>
      </c>
      <c r="H17" s="698"/>
      <c r="I17" s="698"/>
      <c r="J17" s="528" t="s">
        <v>710</v>
      </c>
      <c r="K17" s="567" t="s">
        <v>710</v>
      </c>
      <c r="L17" s="685"/>
      <c r="M17" s="706">
        <v>31019</v>
      </c>
      <c r="N17" s="707"/>
      <c r="O17" s="707"/>
    </row>
    <row r="18" spans="1:15" ht="12.9" thickBot="1">
      <c r="A18" s="708" t="s">
        <v>721</v>
      </c>
      <c r="B18" s="709"/>
      <c r="C18" s="710">
        <f>C13-C14+C15+C16+C17</f>
        <v>38180</v>
      </c>
      <c r="D18" s="409" t="s">
        <v>710</v>
      </c>
      <c r="E18" s="410" t="s">
        <v>710</v>
      </c>
      <c r="F18" s="711">
        <f>F13-F14+F15+F16+F17</f>
        <v>65113</v>
      </c>
      <c r="G18" s="710">
        <f>G13-G14+G15+G16+G17</f>
        <v>74998</v>
      </c>
      <c r="H18" s="712"/>
      <c r="I18" s="710"/>
      <c r="J18" s="410" t="s">
        <v>710</v>
      </c>
      <c r="K18" s="479" t="s">
        <v>710</v>
      </c>
      <c r="L18" s="685"/>
      <c r="M18" s="710">
        <f>M13-M14+M15+M16+M17</f>
        <v>74998</v>
      </c>
      <c r="N18" s="710">
        <f t="shared" ref="N18:O18" si="2">N13-N14+N15+N16+N17</f>
        <v>0</v>
      </c>
      <c r="O18" s="710">
        <f t="shared" si="2"/>
        <v>0</v>
      </c>
    </row>
    <row r="19" spans="1:15">
      <c r="A19" s="489" t="s">
        <v>722</v>
      </c>
      <c r="B19" s="703">
        <v>401</v>
      </c>
      <c r="C19" s="698">
        <v>8663</v>
      </c>
      <c r="D19" s="690" t="s">
        <v>710</v>
      </c>
      <c r="E19" s="387" t="s">
        <v>710</v>
      </c>
      <c r="F19" s="705">
        <v>8315</v>
      </c>
      <c r="G19" s="701">
        <f t="shared" si="1"/>
        <v>7971</v>
      </c>
      <c r="H19" s="698"/>
      <c r="I19" s="698"/>
      <c r="J19" s="528" t="s">
        <v>710</v>
      </c>
      <c r="K19" s="567" t="s">
        <v>710</v>
      </c>
      <c r="L19" s="685"/>
      <c r="M19" s="706">
        <v>7971</v>
      </c>
      <c r="N19" s="713"/>
      <c r="O19" s="713"/>
    </row>
    <row r="20" spans="1:15">
      <c r="A20" s="697" t="s">
        <v>723</v>
      </c>
      <c r="B20" s="440" t="s">
        <v>724</v>
      </c>
      <c r="C20" s="698">
        <v>14444</v>
      </c>
      <c r="D20" s="699" t="s">
        <v>710</v>
      </c>
      <c r="E20" s="396" t="s">
        <v>710</v>
      </c>
      <c r="F20" s="691">
        <v>14688</v>
      </c>
      <c r="G20" s="701">
        <f t="shared" si="1"/>
        <v>15235</v>
      </c>
      <c r="H20" s="698"/>
      <c r="I20" s="698"/>
      <c r="J20" s="449" t="s">
        <v>710</v>
      </c>
      <c r="K20" s="448" t="s">
        <v>710</v>
      </c>
      <c r="L20" s="685"/>
      <c r="M20" s="702">
        <v>15235</v>
      </c>
      <c r="N20" s="695"/>
      <c r="O20" s="695"/>
    </row>
    <row r="21" spans="1:15">
      <c r="A21" s="697" t="s">
        <v>725</v>
      </c>
      <c r="B21" s="440" t="s">
        <v>710</v>
      </c>
      <c r="C21" s="698">
        <v>0</v>
      </c>
      <c r="D21" s="699" t="s">
        <v>710</v>
      </c>
      <c r="E21" s="396" t="s">
        <v>710</v>
      </c>
      <c r="F21" s="700">
        <v>0</v>
      </c>
      <c r="G21" s="701">
        <f t="shared" si="1"/>
        <v>0</v>
      </c>
      <c r="H21" s="698"/>
      <c r="I21" s="698"/>
      <c r="J21" s="449" t="s">
        <v>710</v>
      </c>
      <c r="K21" s="448" t="s">
        <v>710</v>
      </c>
      <c r="L21" s="685"/>
      <c r="M21" s="702">
        <v>0</v>
      </c>
      <c r="N21" s="695"/>
      <c r="O21" s="695"/>
    </row>
    <row r="22" spans="1:15">
      <c r="A22" s="697" t="s">
        <v>726</v>
      </c>
      <c r="B22" s="440" t="s">
        <v>710</v>
      </c>
      <c r="C22" s="698">
        <v>14757</v>
      </c>
      <c r="D22" s="699" t="s">
        <v>710</v>
      </c>
      <c r="E22" s="396" t="s">
        <v>710</v>
      </c>
      <c r="F22" s="700">
        <v>39062</v>
      </c>
      <c r="G22" s="701">
        <f t="shared" si="1"/>
        <v>41776</v>
      </c>
      <c r="H22" s="698"/>
      <c r="I22" s="698"/>
      <c r="J22" s="449" t="s">
        <v>710</v>
      </c>
      <c r="K22" s="448" t="s">
        <v>710</v>
      </c>
      <c r="L22" s="685"/>
      <c r="M22" s="702">
        <v>41776</v>
      </c>
      <c r="N22" s="695"/>
      <c r="O22" s="695"/>
    </row>
    <row r="23" spans="1:15" ht="12.9" thickBot="1">
      <c r="A23" s="714" t="s">
        <v>727</v>
      </c>
      <c r="B23" s="470" t="s">
        <v>710</v>
      </c>
      <c r="C23" s="715">
        <v>0</v>
      </c>
      <c r="D23" s="704" t="s">
        <v>710</v>
      </c>
      <c r="E23" s="422" t="s">
        <v>710</v>
      </c>
      <c r="F23" s="705">
        <v>0</v>
      </c>
      <c r="G23" s="716">
        <f t="shared" si="1"/>
        <v>0</v>
      </c>
      <c r="H23" s="717"/>
      <c r="I23" s="715"/>
      <c r="J23" s="530" t="s">
        <v>710</v>
      </c>
      <c r="K23" s="718" t="s">
        <v>710</v>
      </c>
      <c r="L23" s="685"/>
      <c r="M23" s="719">
        <v>0</v>
      </c>
      <c r="N23" s="707"/>
      <c r="O23" s="720"/>
    </row>
    <row r="24" spans="1:15">
      <c r="A24" s="721" t="s">
        <v>728</v>
      </c>
      <c r="B24" s="722" t="s">
        <v>710</v>
      </c>
      <c r="C24" s="723">
        <v>79459</v>
      </c>
      <c r="D24" s="724">
        <v>62340</v>
      </c>
      <c r="E24" s="725">
        <v>62340</v>
      </c>
      <c r="F24" s="726">
        <v>13313</v>
      </c>
      <c r="G24" s="727">
        <f>M24-F24</f>
        <v>17786</v>
      </c>
      <c r="H24" s="727"/>
      <c r="I24" s="727"/>
      <c r="J24" s="438">
        <f t="shared" ref="J24:J47" si="3">SUM(F24:I24)</f>
        <v>31099</v>
      </c>
      <c r="K24" s="728">
        <f>(J24/E24)*100</f>
        <v>49.886108437600257</v>
      </c>
      <c r="L24" s="685"/>
      <c r="M24" s="729">
        <v>31099</v>
      </c>
      <c r="N24" s="696"/>
      <c r="O24" s="730"/>
    </row>
    <row r="25" spans="1:15">
      <c r="A25" s="697" t="s">
        <v>729</v>
      </c>
      <c r="B25" s="440" t="s">
        <v>710</v>
      </c>
      <c r="C25" s="731">
        <v>9982</v>
      </c>
      <c r="D25" s="732">
        <v>0</v>
      </c>
      <c r="E25" s="733">
        <v>0</v>
      </c>
      <c r="F25" s="734">
        <v>0</v>
      </c>
      <c r="G25" s="735">
        <f t="shared" ref="G25:G42" si="4">M25-F25</f>
        <v>0</v>
      </c>
      <c r="H25" s="735"/>
      <c r="I25" s="736"/>
      <c r="J25" s="448">
        <f t="shared" si="3"/>
        <v>0</v>
      </c>
      <c r="K25" s="731">
        <v>0</v>
      </c>
      <c r="L25" s="685"/>
      <c r="M25" s="737"/>
      <c r="N25" s="695"/>
      <c r="O25" s="396"/>
    </row>
    <row r="26" spans="1:15" ht="12.9" thickBot="1">
      <c r="A26" s="677" t="s">
        <v>730</v>
      </c>
      <c r="B26" s="450">
        <v>672</v>
      </c>
      <c r="C26" s="738">
        <v>69477</v>
      </c>
      <c r="D26" s="739">
        <v>62340</v>
      </c>
      <c r="E26" s="740">
        <v>62340</v>
      </c>
      <c r="F26" s="741">
        <v>13313</v>
      </c>
      <c r="G26" s="742">
        <f t="shared" si="4"/>
        <v>17786</v>
      </c>
      <c r="H26" s="742"/>
      <c r="I26" s="743"/>
      <c r="J26" s="460">
        <f t="shared" si="3"/>
        <v>31099</v>
      </c>
      <c r="K26" s="744">
        <f t="shared" ref="K26:K47" si="5">(J26/E26)*100</f>
        <v>49.886108437600257</v>
      </c>
      <c r="L26" s="685"/>
      <c r="M26" s="745">
        <v>31099</v>
      </c>
      <c r="N26" s="720"/>
      <c r="O26" s="746"/>
    </row>
    <row r="27" spans="1:15">
      <c r="A27" s="688" t="s">
        <v>731</v>
      </c>
      <c r="B27" s="428">
        <v>501</v>
      </c>
      <c r="C27" s="387">
        <v>19586</v>
      </c>
      <c r="D27" s="747">
        <v>16152</v>
      </c>
      <c r="E27" s="748">
        <v>16152</v>
      </c>
      <c r="F27" s="747">
        <v>4394</v>
      </c>
      <c r="G27" s="749">
        <f t="shared" si="4"/>
        <v>4504</v>
      </c>
      <c r="H27" s="713"/>
      <c r="I27" s="750"/>
      <c r="J27" s="534">
        <f t="shared" si="3"/>
        <v>8898</v>
      </c>
      <c r="K27" s="728">
        <f t="shared" si="5"/>
        <v>55.089153046062414</v>
      </c>
      <c r="L27" s="685"/>
      <c r="M27" s="751">
        <v>8898</v>
      </c>
      <c r="N27" s="713"/>
      <c r="O27" s="387"/>
    </row>
    <row r="28" spans="1:15">
      <c r="A28" s="697" t="s">
        <v>732</v>
      </c>
      <c r="B28" s="440">
        <v>502</v>
      </c>
      <c r="C28" s="396">
        <v>3930</v>
      </c>
      <c r="D28" s="701">
        <v>5462</v>
      </c>
      <c r="E28" s="702">
        <v>5462</v>
      </c>
      <c r="F28" s="701">
        <v>1452</v>
      </c>
      <c r="G28" s="749">
        <f t="shared" si="4"/>
        <v>1141</v>
      </c>
      <c r="H28" s="713"/>
      <c r="I28" s="752"/>
      <c r="J28" s="395">
        <f t="shared" si="3"/>
        <v>2593</v>
      </c>
      <c r="K28" s="731">
        <f t="shared" si="5"/>
        <v>47.473452947638229</v>
      </c>
      <c r="L28" s="685"/>
      <c r="M28" s="737">
        <v>2593</v>
      </c>
      <c r="N28" s="695"/>
      <c r="O28" s="396"/>
    </row>
    <row r="29" spans="1:15">
      <c r="A29" s="697" t="s">
        <v>733</v>
      </c>
      <c r="B29" s="440">
        <v>504</v>
      </c>
      <c r="C29" s="396">
        <v>0</v>
      </c>
      <c r="D29" s="701">
        <v>0</v>
      </c>
      <c r="E29" s="702">
        <v>0</v>
      </c>
      <c r="F29" s="701">
        <v>0</v>
      </c>
      <c r="G29" s="749">
        <f t="shared" si="4"/>
        <v>0</v>
      </c>
      <c r="H29" s="713"/>
      <c r="I29" s="752"/>
      <c r="J29" s="395">
        <f t="shared" si="3"/>
        <v>0</v>
      </c>
      <c r="K29" s="731">
        <v>0</v>
      </c>
      <c r="L29" s="685"/>
      <c r="M29" s="737">
        <v>0</v>
      </c>
      <c r="N29" s="695"/>
      <c r="O29" s="396"/>
    </row>
    <row r="30" spans="1:15">
      <c r="A30" s="697" t="s">
        <v>734</v>
      </c>
      <c r="B30" s="440">
        <v>511</v>
      </c>
      <c r="C30" s="396">
        <v>2584</v>
      </c>
      <c r="D30" s="701">
        <v>2153</v>
      </c>
      <c r="E30" s="702">
        <v>2153</v>
      </c>
      <c r="F30" s="701">
        <v>192</v>
      </c>
      <c r="G30" s="749">
        <f t="shared" si="4"/>
        <v>345</v>
      </c>
      <c r="H30" s="713"/>
      <c r="I30" s="752"/>
      <c r="J30" s="395">
        <f t="shared" si="3"/>
        <v>537</v>
      </c>
      <c r="K30" s="731">
        <f t="shared" si="5"/>
        <v>24.941941477008825</v>
      </c>
      <c r="L30" s="685"/>
      <c r="M30" s="737">
        <v>537</v>
      </c>
      <c r="N30" s="695"/>
      <c r="O30" s="396"/>
    </row>
    <row r="31" spans="1:15">
      <c r="A31" s="697" t="s">
        <v>735</v>
      </c>
      <c r="B31" s="440">
        <v>518</v>
      </c>
      <c r="C31" s="396">
        <v>4056</v>
      </c>
      <c r="D31" s="701">
        <v>3837</v>
      </c>
      <c r="E31" s="702">
        <v>3837</v>
      </c>
      <c r="F31" s="701">
        <v>890</v>
      </c>
      <c r="G31" s="749">
        <f t="shared" si="4"/>
        <v>997</v>
      </c>
      <c r="H31" s="713"/>
      <c r="I31" s="752"/>
      <c r="J31" s="395">
        <f t="shared" si="3"/>
        <v>1887</v>
      </c>
      <c r="K31" s="731">
        <f t="shared" si="5"/>
        <v>49.179046129788901</v>
      </c>
      <c r="L31" s="685"/>
      <c r="M31" s="737">
        <v>1887</v>
      </c>
      <c r="N31" s="695"/>
      <c r="O31" s="396"/>
    </row>
    <row r="32" spans="1:15">
      <c r="A32" s="697" t="s">
        <v>736</v>
      </c>
      <c r="B32" s="440">
        <v>521</v>
      </c>
      <c r="C32" s="396">
        <v>76220</v>
      </c>
      <c r="D32" s="701">
        <v>73924</v>
      </c>
      <c r="E32" s="702">
        <v>73924</v>
      </c>
      <c r="F32" s="701">
        <v>16744</v>
      </c>
      <c r="G32" s="749">
        <f t="shared" si="4"/>
        <v>17884</v>
      </c>
      <c r="H32" s="713"/>
      <c r="I32" s="752"/>
      <c r="J32" s="395">
        <f t="shared" si="3"/>
        <v>34628</v>
      </c>
      <c r="K32" s="731">
        <f t="shared" si="5"/>
        <v>46.84270331692008</v>
      </c>
      <c r="L32" s="685"/>
      <c r="M32" s="737">
        <v>34628</v>
      </c>
      <c r="N32" s="695"/>
      <c r="O32" s="396"/>
    </row>
    <row r="33" spans="1:15">
      <c r="A33" s="697" t="s">
        <v>737</v>
      </c>
      <c r="B33" s="440" t="s">
        <v>738</v>
      </c>
      <c r="C33" s="396">
        <v>27554</v>
      </c>
      <c r="D33" s="701">
        <v>24996</v>
      </c>
      <c r="E33" s="702">
        <v>24996</v>
      </c>
      <c r="F33" s="701">
        <v>5766</v>
      </c>
      <c r="G33" s="749">
        <f t="shared" si="4"/>
        <v>6487</v>
      </c>
      <c r="H33" s="713"/>
      <c r="I33" s="752"/>
      <c r="J33" s="395">
        <f t="shared" si="3"/>
        <v>12253</v>
      </c>
      <c r="K33" s="731">
        <f t="shared" si="5"/>
        <v>49.019843174907983</v>
      </c>
      <c r="L33" s="685"/>
      <c r="M33" s="737">
        <v>12253</v>
      </c>
      <c r="N33" s="695"/>
      <c r="O33" s="396"/>
    </row>
    <row r="34" spans="1:15">
      <c r="A34" s="697" t="s">
        <v>739</v>
      </c>
      <c r="B34" s="440">
        <v>557</v>
      </c>
      <c r="C34" s="396">
        <v>0</v>
      </c>
      <c r="D34" s="701">
        <v>0</v>
      </c>
      <c r="E34" s="702">
        <v>0</v>
      </c>
      <c r="F34" s="701">
        <v>0</v>
      </c>
      <c r="G34" s="749">
        <f t="shared" si="4"/>
        <v>0</v>
      </c>
      <c r="H34" s="713"/>
      <c r="I34" s="752"/>
      <c r="J34" s="395">
        <f t="shared" si="3"/>
        <v>0</v>
      </c>
      <c r="K34" s="731">
        <v>0</v>
      </c>
      <c r="L34" s="685"/>
      <c r="M34" s="737">
        <v>0</v>
      </c>
      <c r="N34" s="695"/>
      <c r="O34" s="396"/>
    </row>
    <row r="35" spans="1:15">
      <c r="A35" s="697" t="s">
        <v>740</v>
      </c>
      <c r="B35" s="440">
        <v>551</v>
      </c>
      <c r="C35" s="396">
        <v>1497</v>
      </c>
      <c r="D35" s="701">
        <v>1471</v>
      </c>
      <c r="E35" s="702">
        <v>1471</v>
      </c>
      <c r="F35" s="701">
        <v>347</v>
      </c>
      <c r="G35" s="749">
        <f t="shared" si="4"/>
        <v>345</v>
      </c>
      <c r="H35" s="713"/>
      <c r="I35" s="752"/>
      <c r="J35" s="395">
        <f t="shared" si="3"/>
        <v>692</v>
      </c>
      <c r="K35" s="744">
        <f t="shared" si="5"/>
        <v>47.04282800815772</v>
      </c>
      <c r="L35" s="685"/>
      <c r="M35" s="737">
        <v>692</v>
      </c>
      <c r="N35" s="695"/>
      <c r="O35" s="396"/>
    </row>
    <row r="36" spans="1:15" ht="12.9" thickBot="1">
      <c r="A36" s="489" t="s">
        <v>741</v>
      </c>
      <c r="B36" s="470" t="s">
        <v>742</v>
      </c>
      <c r="C36" s="422">
        <v>2183</v>
      </c>
      <c r="D36" s="716">
        <v>2784</v>
      </c>
      <c r="E36" s="719">
        <v>2784</v>
      </c>
      <c r="F36" s="716">
        <v>216</v>
      </c>
      <c r="G36" s="749">
        <f t="shared" si="4"/>
        <v>94</v>
      </c>
      <c r="H36" s="713"/>
      <c r="I36" s="752"/>
      <c r="J36" s="400">
        <f t="shared" si="3"/>
        <v>310</v>
      </c>
      <c r="K36" s="753">
        <f t="shared" si="5"/>
        <v>11.135057471264368</v>
      </c>
      <c r="L36" s="685"/>
      <c r="M36" s="754">
        <v>310</v>
      </c>
      <c r="N36" s="707"/>
      <c r="O36" s="422"/>
    </row>
    <row r="37" spans="1:15" ht="12.9" thickBot="1">
      <c r="A37" s="708" t="s">
        <v>743</v>
      </c>
      <c r="B37" s="709"/>
      <c r="C37" s="755">
        <f>SUM(C27:C36)</f>
        <v>137610</v>
      </c>
      <c r="D37" s="478">
        <f t="shared" ref="D37:E37" si="6">SUM(D27:D36)</f>
        <v>130779</v>
      </c>
      <c r="E37" s="756">
        <f t="shared" si="6"/>
        <v>130779</v>
      </c>
      <c r="F37" s="479">
        <f>SUM(F27:F36)</f>
        <v>30001</v>
      </c>
      <c r="G37" s="479">
        <f>SUM(G27:G36)</f>
        <v>31797</v>
      </c>
      <c r="H37" s="479"/>
      <c r="I37" s="479"/>
      <c r="J37" s="409">
        <f t="shared" si="3"/>
        <v>61798</v>
      </c>
      <c r="K37" s="755">
        <f t="shared" si="5"/>
        <v>47.253763983514176</v>
      </c>
      <c r="L37" s="685"/>
      <c r="M37" s="410">
        <f t="shared" ref="M37:O37" si="7">SUM(M27:M36)</f>
        <v>61798</v>
      </c>
      <c r="N37" s="410">
        <f t="shared" si="7"/>
        <v>0</v>
      </c>
      <c r="O37" s="410">
        <f t="shared" si="7"/>
        <v>0</v>
      </c>
    </row>
    <row r="38" spans="1:15">
      <c r="A38" s="688" t="s">
        <v>744</v>
      </c>
      <c r="B38" s="428">
        <v>601</v>
      </c>
      <c r="C38" s="387">
        <v>4663</v>
      </c>
      <c r="D38" s="747">
        <v>3400</v>
      </c>
      <c r="E38" s="748">
        <v>3400</v>
      </c>
      <c r="F38" s="747">
        <v>1393</v>
      </c>
      <c r="G38" s="749">
        <f t="shared" si="4"/>
        <v>1359</v>
      </c>
      <c r="H38" s="713"/>
      <c r="I38" s="752"/>
      <c r="J38" s="386">
        <f t="shared" si="3"/>
        <v>2752</v>
      </c>
      <c r="K38" s="728">
        <f t="shared" si="5"/>
        <v>80.941176470588232</v>
      </c>
      <c r="L38" s="685"/>
      <c r="M38" s="751">
        <v>2752</v>
      </c>
      <c r="N38" s="467"/>
      <c r="O38" s="387"/>
    </row>
    <row r="39" spans="1:15">
      <c r="A39" s="697" t="s">
        <v>745</v>
      </c>
      <c r="B39" s="440">
        <v>602</v>
      </c>
      <c r="C39" s="396">
        <v>62226</v>
      </c>
      <c r="D39" s="701">
        <v>64369</v>
      </c>
      <c r="E39" s="702">
        <v>64369</v>
      </c>
      <c r="F39" s="701">
        <v>17814</v>
      </c>
      <c r="G39" s="749">
        <f t="shared" si="4"/>
        <v>19396</v>
      </c>
      <c r="H39" s="713"/>
      <c r="I39" s="752"/>
      <c r="J39" s="395">
        <f t="shared" si="3"/>
        <v>37210</v>
      </c>
      <c r="K39" s="731">
        <f t="shared" si="5"/>
        <v>57.807329615187427</v>
      </c>
      <c r="L39" s="685"/>
      <c r="M39" s="737">
        <v>37210</v>
      </c>
      <c r="N39" s="393"/>
      <c r="O39" s="396"/>
    </row>
    <row r="40" spans="1:15">
      <c r="A40" s="697" t="s">
        <v>746</v>
      </c>
      <c r="B40" s="440">
        <v>604</v>
      </c>
      <c r="C40" s="396">
        <v>0</v>
      </c>
      <c r="D40" s="701">
        <v>0</v>
      </c>
      <c r="E40" s="702">
        <v>0</v>
      </c>
      <c r="F40" s="701">
        <v>0</v>
      </c>
      <c r="G40" s="749">
        <f t="shared" si="4"/>
        <v>0</v>
      </c>
      <c r="H40" s="713"/>
      <c r="I40" s="752"/>
      <c r="J40" s="395">
        <f t="shared" si="3"/>
        <v>0</v>
      </c>
      <c r="K40" s="744">
        <v>0</v>
      </c>
      <c r="L40" s="685"/>
      <c r="M40" s="737">
        <v>0</v>
      </c>
      <c r="N40" s="393"/>
      <c r="O40" s="396"/>
    </row>
    <row r="41" spans="1:15">
      <c r="A41" s="697" t="s">
        <v>747</v>
      </c>
      <c r="B41" s="440" t="s">
        <v>748</v>
      </c>
      <c r="C41" s="396">
        <v>69477</v>
      </c>
      <c r="D41" s="701">
        <v>62340</v>
      </c>
      <c r="E41" s="702">
        <v>62340</v>
      </c>
      <c r="F41" s="701">
        <v>13313</v>
      </c>
      <c r="G41" s="749">
        <f t="shared" si="4"/>
        <v>17786</v>
      </c>
      <c r="H41" s="713"/>
      <c r="I41" s="752"/>
      <c r="J41" s="395">
        <f t="shared" si="3"/>
        <v>31099</v>
      </c>
      <c r="K41" s="731">
        <f t="shared" si="5"/>
        <v>49.886108437600257</v>
      </c>
      <c r="L41" s="685"/>
      <c r="M41" s="737">
        <v>31099</v>
      </c>
      <c r="N41" s="393"/>
      <c r="O41" s="396"/>
    </row>
    <row r="42" spans="1:15" ht="12.9" thickBot="1">
      <c r="A42" s="489" t="s">
        <v>749</v>
      </c>
      <c r="B42" s="470" t="s">
        <v>750</v>
      </c>
      <c r="C42" s="422">
        <v>1558</v>
      </c>
      <c r="D42" s="757">
        <v>720</v>
      </c>
      <c r="E42" s="758">
        <v>720</v>
      </c>
      <c r="F42" s="757">
        <v>214</v>
      </c>
      <c r="G42" s="749">
        <f t="shared" si="4"/>
        <v>538</v>
      </c>
      <c r="H42" s="713"/>
      <c r="I42" s="752"/>
      <c r="J42" s="400">
        <f t="shared" si="3"/>
        <v>752</v>
      </c>
      <c r="K42" s="753">
        <f t="shared" si="5"/>
        <v>104.44444444444446</v>
      </c>
      <c r="L42" s="685"/>
      <c r="M42" s="754">
        <v>752</v>
      </c>
      <c r="N42" s="426"/>
      <c r="O42" s="422"/>
    </row>
    <row r="43" spans="1:15" ht="12.9" thickBot="1">
      <c r="A43" s="708" t="s">
        <v>751</v>
      </c>
      <c r="B43" s="709" t="s">
        <v>710</v>
      </c>
      <c r="C43" s="755">
        <f>SUM(C38:C42)</f>
        <v>137924</v>
      </c>
      <c r="D43" s="478">
        <f t="shared" ref="D43:E43" si="8">SUM(D38:D42)</f>
        <v>130829</v>
      </c>
      <c r="E43" s="756">
        <f t="shared" si="8"/>
        <v>130829</v>
      </c>
      <c r="F43" s="479">
        <f>SUM(F38:F42)</f>
        <v>32734</v>
      </c>
      <c r="G43" s="479">
        <f t="shared" ref="G43:I43" si="9">SUM(G38:G42)</f>
        <v>39079</v>
      </c>
      <c r="H43" s="479">
        <f t="shared" si="9"/>
        <v>0</v>
      </c>
      <c r="I43" s="479">
        <f t="shared" si="9"/>
        <v>0</v>
      </c>
      <c r="J43" s="409">
        <f t="shared" si="3"/>
        <v>71813</v>
      </c>
      <c r="K43" s="755">
        <f t="shared" si="5"/>
        <v>54.890735234542795</v>
      </c>
      <c r="L43" s="685"/>
      <c r="M43" s="410">
        <f>SUM(M38:M42)</f>
        <v>71813</v>
      </c>
      <c r="N43" s="479">
        <f>SUM(N38:N42)</f>
        <v>0</v>
      </c>
      <c r="O43" s="410">
        <f>SUM(O38:O42)</f>
        <v>0</v>
      </c>
    </row>
    <row r="44" spans="1:15" ht="5.25" customHeight="1" thickBot="1">
      <c r="A44" s="489"/>
      <c r="B44" s="490"/>
      <c r="C44" s="759"/>
      <c r="D44" s="454"/>
      <c r="E44" s="742"/>
      <c r="F44" s="406"/>
      <c r="G44" s="760"/>
      <c r="H44" s="761">
        <f>N44-G44</f>
        <v>0</v>
      </c>
      <c r="I44" s="760"/>
      <c r="J44" s="762"/>
      <c r="K44" s="763"/>
      <c r="L44" s="685"/>
      <c r="M44" s="401"/>
      <c r="N44" s="479"/>
      <c r="O44" s="479"/>
    </row>
    <row r="45" spans="1:15" ht="12.9" thickBot="1">
      <c r="A45" s="764" t="s">
        <v>752</v>
      </c>
      <c r="B45" s="709" t="s">
        <v>710</v>
      </c>
      <c r="C45" s="755">
        <f>C43-C41</f>
        <v>68447</v>
      </c>
      <c r="D45" s="409">
        <f t="shared" ref="D45:I45" si="10">D43-D41</f>
        <v>68489</v>
      </c>
      <c r="E45" s="410">
        <f t="shared" si="10"/>
        <v>68489</v>
      </c>
      <c r="F45" s="479">
        <f t="shared" si="10"/>
        <v>19421</v>
      </c>
      <c r="G45" s="480">
        <f t="shared" si="10"/>
        <v>21293</v>
      </c>
      <c r="H45" s="410">
        <f t="shared" si="10"/>
        <v>0</v>
      </c>
      <c r="I45" s="480">
        <f t="shared" si="10"/>
        <v>0</v>
      </c>
      <c r="J45" s="410">
        <f t="shared" si="3"/>
        <v>40714</v>
      </c>
      <c r="K45" s="759">
        <f t="shared" si="5"/>
        <v>59.446042430171261</v>
      </c>
      <c r="L45" s="685"/>
      <c r="M45" s="410">
        <f>M43-M41</f>
        <v>40714</v>
      </c>
      <c r="N45" s="479">
        <f>N43-N41</f>
        <v>0</v>
      </c>
      <c r="O45" s="410">
        <f>O43-O41</f>
        <v>0</v>
      </c>
    </row>
    <row r="46" spans="1:15" ht="12.9" thickBot="1">
      <c r="A46" s="708" t="s">
        <v>753</v>
      </c>
      <c r="B46" s="709" t="s">
        <v>710</v>
      </c>
      <c r="C46" s="755">
        <f>C43-C37</f>
        <v>314</v>
      </c>
      <c r="D46" s="409">
        <f t="shared" ref="D46:I46" si="11">D43-D37</f>
        <v>50</v>
      </c>
      <c r="E46" s="410">
        <f t="shared" si="11"/>
        <v>50</v>
      </c>
      <c r="F46" s="479">
        <f>F43-F37</f>
        <v>2733</v>
      </c>
      <c r="G46" s="480">
        <f t="shared" si="11"/>
        <v>7282</v>
      </c>
      <c r="H46" s="410">
        <f t="shared" si="11"/>
        <v>0</v>
      </c>
      <c r="I46" s="479">
        <f t="shared" si="11"/>
        <v>0</v>
      </c>
      <c r="J46" s="410">
        <f t="shared" si="3"/>
        <v>10015</v>
      </c>
      <c r="K46" s="759">
        <f t="shared" si="5"/>
        <v>20030</v>
      </c>
      <c r="L46" s="685"/>
      <c r="M46" s="410">
        <f>M43-M37</f>
        <v>10015</v>
      </c>
      <c r="N46" s="479">
        <f>N43-N37</f>
        <v>0</v>
      </c>
      <c r="O46" s="410">
        <f>O43-O37</f>
        <v>0</v>
      </c>
    </row>
    <row r="47" spans="1:15" ht="12.9" thickBot="1">
      <c r="A47" s="765" t="s">
        <v>754</v>
      </c>
      <c r="B47" s="766" t="s">
        <v>710</v>
      </c>
      <c r="C47" s="755">
        <f>C46-C41</f>
        <v>-69163</v>
      </c>
      <c r="D47" s="409">
        <f t="shared" ref="D47:I47" si="12">D46-D41</f>
        <v>-62290</v>
      </c>
      <c r="E47" s="410">
        <f t="shared" si="12"/>
        <v>-62290</v>
      </c>
      <c r="F47" s="479">
        <f t="shared" si="12"/>
        <v>-10580</v>
      </c>
      <c r="G47" s="480">
        <f t="shared" si="12"/>
        <v>-10504</v>
      </c>
      <c r="H47" s="410">
        <f t="shared" si="12"/>
        <v>0</v>
      </c>
      <c r="I47" s="479">
        <f t="shared" si="12"/>
        <v>0</v>
      </c>
      <c r="J47" s="410">
        <f t="shared" si="3"/>
        <v>-21084</v>
      </c>
      <c r="K47" s="759">
        <f t="shared" si="5"/>
        <v>33.848129715845239</v>
      </c>
      <c r="L47" s="685"/>
      <c r="M47" s="410">
        <f>M46-M41</f>
        <v>-21084</v>
      </c>
      <c r="N47" s="479">
        <f>N46-N41</f>
        <v>0</v>
      </c>
      <c r="O47" s="410">
        <f>O46-O41</f>
        <v>0</v>
      </c>
    </row>
    <row r="50" spans="1:10">
      <c r="A50" s="767" t="s">
        <v>755</v>
      </c>
    </row>
    <row r="51" spans="1:10">
      <c r="A51" s="770" t="s">
        <v>756</v>
      </c>
    </row>
    <row r="52" spans="1:10">
      <c r="A52" s="771" t="s">
        <v>757</v>
      </c>
    </row>
    <row r="53" spans="1:10" s="773" customFormat="1">
      <c r="A53" s="771" t="s">
        <v>758</v>
      </c>
      <c r="B53" s="772"/>
      <c r="E53" s="331"/>
      <c r="F53" s="331"/>
      <c r="G53" s="331"/>
      <c r="H53" s="331"/>
      <c r="I53" s="331"/>
      <c r="J53" s="331"/>
    </row>
    <row r="56" spans="1:10">
      <c r="A56" s="774" t="s">
        <v>772</v>
      </c>
    </row>
    <row r="58" spans="1:10">
      <c r="A58" s="774" t="s">
        <v>773</v>
      </c>
    </row>
    <row r="60" spans="1:10">
      <c r="A60" s="774" t="s">
        <v>774</v>
      </c>
    </row>
    <row r="61" spans="1:10">
      <c r="A61" s="774" t="s">
        <v>685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Doplň. ukaz. 6_2022</vt:lpstr>
      <vt:lpstr>Město_příjmy</vt:lpstr>
      <vt:lpstr>Město_výdaje </vt:lpstr>
      <vt:lpstr>§6409 5901_Rezerva 2022_OEK</vt:lpstr>
      <vt:lpstr>Položka 8115 - Financování</vt:lpstr>
      <vt:lpstr>Městské muzeum</vt:lpstr>
      <vt:lpstr>Městská knihovna</vt:lpstr>
      <vt:lpstr>PO Tereza</vt:lpstr>
      <vt:lpstr>Domov seniorů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a MŠ Kp. Nálepky</vt:lpstr>
      <vt:lpstr>ZŠ a MŠ Kupkova</vt:lpstr>
      <vt:lpstr>ZŠ Na Valtické</vt:lpstr>
      <vt:lpstr>ZŠ Slovácká</vt:lpstr>
      <vt:lpstr>ZŠ Jana Noháče</vt:lpstr>
      <vt:lpstr>ZUŠ Křížkovského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Otáhalová Ivana Bc.</cp:lastModifiedBy>
  <cp:lastPrinted>2022-07-14T07:56:15Z</cp:lastPrinted>
  <dcterms:created xsi:type="dcterms:W3CDTF">2017-03-15T06:48:16Z</dcterms:created>
  <dcterms:modified xsi:type="dcterms:W3CDTF">2022-07-20T07:03:37Z</dcterms:modified>
</cp:coreProperties>
</file>